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OAP\OAP-New\School Registrar\Student Opus Documents\2017\"/>
    </mc:Choice>
  </mc:AlternateContent>
  <bookViews>
    <workbookView xWindow="240" yWindow="540" windowWidth="25365" windowHeight="15375" tabRatio="500"/>
  </bookViews>
  <sheets>
    <sheet name="Analysis Inputs " sheetId="12" r:id="rId1"/>
    <sheet name="Summary " sheetId="13" r:id="rId2"/>
    <sheet name="Property Specific Score" sheetId="11" r:id="rId3"/>
    <sheet name="Upfront Cost-Pairwise" sheetId="5" r:id="rId4"/>
    <sheet name="Payback Period-Pairwise" sheetId="6" r:id="rId5"/>
    <sheet name="Time Saving-Pairwise" sheetId="7" r:id="rId6"/>
    <sheet name="Pairwise Evaluation Sources" sheetId="2" r:id="rId7"/>
    <sheet name="Demand Rate" sheetId="14" r:id="rId8"/>
    <sheet name="Sheet1" sheetId="1" r:id="rId9"/>
    <sheet name="Sheet2" sheetId="15" r:id="rId10"/>
    <sheet name="Sheet3" sheetId="16" r:id="rId11"/>
  </sheets>
  <definedNames>
    <definedName name="_xlnm._FilterDatabase" localSheetId="8" hidden="1">Sheet1!$A$1:$AC$26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1" l="1"/>
  <c r="F17" i="11" s="1"/>
  <c r="E17" i="11"/>
  <c r="G17" i="11"/>
  <c r="H17" i="11"/>
  <c r="I17" i="11"/>
  <c r="K17" i="11"/>
  <c r="L17" i="11"/>
  <c r="M17" i="11"/>
  <c r="I11" i="5"/>
  <c r="I12" i="5"/>
  <c r="J12" i="5"/>
  <c r="K14" i="5"/>
  <c r="K18" i="5"/>
  <c r="B4" i="5"/>
  <c r="B5" i="5"/>
  <c r="B6" i="5"/>
  <c r="B7" i="5"/>
  <c r="B8" i="5"/>
  <c r="B9" i="5"/>
  <c r="B10" i="5"/>
  <c r="B11" i="5"/>
  <c r="B12" i="5"/>
  <c r="C5" i="5"/>
  <c r="C6" i="5"/>
  <c r="C7" i="5"/>
  <c r="C8" i="5"/>
  <c r="C9" i="5"/>
  <c r="C10" i="5"/>
  <c r="C11" i="5"/>
  <c r="C12" i="5"/>
  <c r="C14" i="5"/>
  <c r="D6" i="5"/>
  <c r="D7" i="5"/>
  <c r="D8" i="5"/>
  <c r="D9" i="5"/>
  <c r="D10" i="5"/>
  <c r="D11" i="5"/>
  <c r="D12" i="5"/>
  <c r="E7" i="5"/>
  <c r="E8" i="5"/>
  <c r="E9" i="5"/>
  <c r="E10" i="5"/>
  <c r="E11" i="5"/>
  <c r="E12" i="5"/>
  <c r="F8" i="5"/>
  <c r="F9" i="5"/>
  <c r="F10" i="5"/>
  <c r="F11" i="5"/>
  <c r="F12" i="5"/>
  <c r="G9" i="5"/>
  <c r="G10" i="5"/>
  <c r="G11" i="5"/>
  <c r="G12" i="5"/>
  <c r="H10" i="5"/>
  <c r="H11" i="5"/>
  <c r="H12" i="5"/>
  <c r="K19" i="5"/>
  <c r="K20" i="5"/>
  <c r="K21" i="5"/>
  <c r="K22" i="5"/>
  <c r="K23" i="5"/>
  <c r="K24" i="5"/>
  <c r="K25" i="5"/>
  <c r="K26" i="5"/>
  <c r="K27" i="5"/>
  <c r="B21" i="11"/>
  <c r="E21" i="11"/>
  <c r="B25" i="11"/>
  <c r="E25" i="11"/>
  <c r="B29" i="11"/>
  <c r="E29" i="11" s="1"/>
  <c r="B31" i="11"/>
  <c r="E31" i="11"/>
  <c r="B15" i="11"/>
  <c r="E15" i="11"/>
  <c r="B23" i="11"/>
  <c r="E23" i="11"/>
  <c r="B19" i="11"/>
  <c r="E19" i="11" s="1"/>
  <c r="B27" i="11"/>
  <c r="E27" i="11"/>
  <c r="D21" i="11"/>
  <c r="D25" i="11"/>
  <c r="D29" i="11"/>
  <c r="D31" i="11"/>
  <c r="D15" i="11"/>
  <c r="D23" i="11"/>
  <c r="D19" i="11"/>
  <c r="D27" i="11"/>
  <c r="F21" i="11"/>
  <c r="F25" i="11"/>
  <c r="F29" i="11"/>
  <c r="F31" i="11"/>
  <c r="F15" i="11"/>
  <c r="F23" i="11"/>
  <c r="F19" i="11"/>
  <c r="F27" i="11"/>
  <c r="G21" i="11"/>
  <c r="G25" i="11"/>
  <c r="G29" i="11"/>
  <c r="G31" i="11"/>
  <c r="G15" i="11"/>
  <c r="G23" i="11"/>
  <c r="G19" i="11"/>
  <c r="G27" i="11"/>
  <c r="H21" i="11"/>
  <c r="H25" i="11"/>
  <c r="H29" i="11"/>
  <c r="H31" i="11"/>
  <c r="H15" i="11"/>
  <c r="H23" i="11"/>
  <c r="H19" i="11"/>
  <c r="H27" i="11"/>
  <c r="I21" i="11"/>
  <c r="I25" i="11"/>
  <c r="I29" i="11"/>
  <c r="I31" i="11"/>
  <c r="I15" i="11"/>
  <c r="I23" i="11"/>
  <c r="I19" i="11"/>
  <c r="I27" i="11"/>
  <c r="J21" i="11"/>
  <c r="J25" i="11"/>
  <c r="J29" i="11"/>
  <c r="J31" i="11"/>
  <c r="J15" i="11"/>
  <c r="J23" i="11"/>
  <c r="J19" i="11"/>
  <c r="J27" i="11"/>
  <c r="K21" i="11"/>
  <c r="K25" i="11"/>
  <c r="K29" i="11"/>
  <c r="K31" i="11"/>
  <c r="K15" i="11"/>
  <c r="K23" i="11"/>
  <c r="K19" i="11"/>
  <c r="K27" i="11"/>
  <c r="L21" i="11"/>
  <c r="L25" i="11"/>
  <c r="L29" i="11"/>
  <c r="L31" i="11"/>
  <c r="L15" i="11"/>
  <c r="L23" i="11"/>
  <c r="L19" i="11"/>
  <c r="L34" i="11" s="1"/>
  <c r="L27" i="11"/>
  <c r="M21" i="11"/>
  <c r="M25" i="11"/>
  <c r="M29" i="11"/>
  <c r="M31" i="11"/>
  <c r="M15" i="11"/>
  <c r="M23" i="11"/>
  <c r="M19" i="11"/>
  <c r="M34" i="11" s="1"/>
  <c r="M27" i="11"/>
  <c r="E13" i="14"/>
  <c r="F13" i="14"/>
  <c r="E10" i="14" s="1"/>
  <c r="E3" i="14"/>
  <c r="E7" i="14"/>
  <c r="E2" i="14"/>
  <c r="D3" i="14"/>
  <c r="D4" i="14"/>
  <c r="E4" i="14" s="1"/>
  <c r="D5" i="14"/>
  <c r="D6" i="14"/>
  <c r="E6" i="14" s="1"/>
  <c r="D7" i="14"/>
  <c r="D8" i="14"/>
  <c r="E8" i="14" s="1"/>
  <c r="D9" i="14"/>
  <c r="E9" i="14" s="1"/>
  <c r="D10" i="14"/>
  <c r="D11" i="14"/>
  <c r="E11" i="14" s="1"/>
  <c r="D2" i="14"/>
  <c r="L3" i="7"/>
  <c r="L4" i="7"/>
  <c r="L7" i="7"/>
  <c r="L11" i="7"/>
  <c r="L3" i="6"/>
  <c r="L4" i="6"/>
  <c r="L3" i="5"/>
  <c r="L4" i="5"/>
  <c r="L6" i="5"/>
  <c r="L13" i="5"/>
  <c r="B4" i="6"/>
  <c r="B5" i="6"/>
  <c r="B6" i="6"/>
  <c r="B7" i="6"/>
  <c r="B8" i="6"/>
  <c r="B9" i="6"/>
  <c r="B10" i="6"/>
  <c r="B11" i="6"/>
  <c r="B12" i="6"/>
  <c r="C5" i="6"/>
  <c r="C6" i="6"/>
  <c r="C7" i="6"/>
  <c r="C8" i="6"/>
  <c r="C9" i="6"/>
  <c r="C10" i="6"/>
  <c r="C11" i="6"/>
  <c r="C12" i="6"/>
  <c r="D6" i="6"/>
  <c r="D7" i="6"/>
  <c r="D8" i="6"/>
  <c r="D9" i="6"/>
  <c r="D10" i="6"/>
  <c r="D11" i="6"/>
  <c r="D12" i="6"/>
  <c r="E7" i="6"/>
  <c r="E8" i="6"/>
  <c r="E9" i="6"/>
  <c r="E10" i="6"/>
  <c r="E11" i="6"/>
  <c r="E12" i="6"/>
  <c r="F8" i="6"/>
  <c r="F9" i="6"/>
  <c r="F10" i="6"/>
  <c r="F11" i="6"/>
  <c r="F12" i="6"/>
  <c r="G9" i="6"/>
  <c r="G10" i="6"/>
  <c r="G11" i="6"/>
  <c r="G12" i="6"/>
  <c r="H10" i="6"/>
  <c r="H11" i="6"/>
  <c r="H12" i="6"/>
  <c r="H14" i="6"/>
  <c r="H19" i="6"/>
  <c r="I11" i="6"/>
  <c r="I12" i="6"/>
  <c r="I14" i="6"/>
  <c r="J12" i="6"/>
  <c r="J14" i="6"/>
  <c r="J19" i="6"/>
  <c r="J29" i="6" s="1"/>
  <c r="K14" i="6"/>
  <c r="B4" i="7"/>
  <c r="B5" i="7"/>
  <c r="B6" i="7"/>
  <c r="B7" i="7"/>
  <c r="B8" i="7"/>
  <c r="B9" i="7"/>
  <c r="B10" i="7"/>
  <c r="B11" i="7"/>
  <c r="B12" i="7"/>
  <c r="C5" i="7"/>
  <c r="C6" i="7"/>
  <c r="C7" i="7"/>
  <c r="C8" i="7"/>
  <c r="C9" i="7"/>
  <c r="C10" i="7"/>
  <c r="C11" i="7"/>
  <c r="C12" i="7"/>
  <c r="D6" i="7"/>
  <c r="D7" i="7"/>
  <c r="D8" i="7"/>
  <c r="D9" i="7"/>
  <c r="D10" i="7"/>
  <c r="D11" i="7"/>
  <c r="D12" i="7"/>
  <c r="E7" i="7"/>
  <c r="E8" i="7"/>
  <c r="E9" i="7"/>
  <c r="E10" i="7"/>
  <c r="E11" i="7"/>
  <c r="E12" i="7"/>
  <c r="F8" i="7"/>
  <c r="F9" i="7"/>
  <c r="F10" i="7"/>
  <c r="F11" i="7"/>
  <c r="F12" i="7"/>
  <c r="G9" i="7"/>
  <c r="G10" i="7"/>
  <c r="G11" i="7"/>
  <c r="G12" i="7"/>
  <c r="H10" i="7"/>
  <c r="H11" i="7"/>
  <c r="H12" i="7"/>
  <c r="I11" i="7"/>
  <c r="I12" i="7"/>
  <c r="J12" i="7"/>
  <c r="K14" i="7"/>
  <c r="K19" i="7"/>
  <c r="H20" i="6"/>
  <c r="I20" i="6"/>
  <c r="J20" i="6"/>
  <c r="K20" i="7"/>
  <c r="J21" i="6"/>
  <c r="K21" i="7"/>
  <c r="H22" i="6"/>
  <c r="J22" i="6"/>
  <c r="K22" i="7"/>
  <c r="J23" i="6"/>
  <c r="K23" i="6"/>
  <c r="K23" i="7"/>
  <c r="I24" i="6"/>
  <c r="J24" i="6"/>
  <c r="K24" i="7"/>
  <c r="J25" i="6"/>
  <c r="K25" i="7"/>
  <c r="J26" i="6"/>
  <c r="K26" i="7"/>
  <c r="J27" i="6"/>
  <c r="K27" i="7"/>
  <c r="H18" i="6"/>
  <c r="I18" i="6"/>
  <c r="J18" i="6"/>
  <c r="K18" i="7"/>
  <c r="B1" i="13"/>
  <c r="B18" i="12"/>
  <c r="K29" i="5"/>
  <c r="L12" i="5" l="1"/>
  <c r="L10" i="6"/>
  <c r="B25" i="6"/>
  <c r="L6" i="7"/>
  <c r="C24" i="6"/>
  <c r="C14" i="6"/>
  <c r="K29" i="7"/>
  <c r="K20" i="6"/>
  <c r="K24" i="6"/>
  <c r="K18" i="6"/>
  <c r="K29" i="6" s="1"/>
  <c r="K19" i="6"/>
  <c r="K22" i="6"/>
  <c r="K26" i="6"/>
  <c r="K25" i="6"/>
  <c r="K21" i="6"/>
  <c r="K27" i="6"/>
  <c r="H23" i="6"/>
  <c r="H29" i="6" s="1"/>
  <c r="H27" i="6"/>
  <c r="H21" i="6"/>
  <c r="H24" i="6"/>
  <c r="H26" i="6"/>
  <c r="L9" i="6"/>
  <c r="H14" i="5"/>
  <c r="H27" i="5" s="1"/>
  <c r="L11" i="6"/>
  <c r="C14" i="7"/>
  <c r="C22" i="7" s="1"/>
  <c r="C21" i="7"/>
  <c r="L10" i="5"/>
  <c r="D14" i="7"/>
  <c r="D21" i="7" s="1"/>
  <c r="G14" i="6"/>
  <c r="G25" i="6"/>
  <c r="C23" i="6"/>
  <c r="F24" i="5"/>
  <c r="F14" i="5"/>
  <c r="L9" i="5"/>
  <c r="F14" i="7"/>
  <c r="F25" i="7"/>
  <c r="E27" i="6"/>
  <c r="L12" i="6"/>
  <c r="I14" i="7"/>
  <c r="E25" i="7"/>
  <c r="D24" i="7"/>
  <c r="E14" i="6"/>
  <c r="E22" i="6" s="1"/>
  <c r="C20" i="6"/>
  <c r="L5" i="6"/>
  <c r="E24" i="7"/>
  <c r="E14" i="7"/>
  <c r="I23" i="6"/>
  <c r="I27" i="6"/>
  <c r="I21" i="6"/>
  <c r="I25" i="6"/>
  <c r="I26" i="6"/>
  <c r="I19" i="6"/>
  <c r="I29" i="6" s="1"/>
  <c r="I22" i="6"/>
  <c r="F25" i="5"/>
  <c r="C18" i="5"/>
  <c r="C19" i="5"/>
  <c r="C27" i="5"/>
  <c r="C23" i="5"/>
  <c r="C25" i="5"/>
  <c r="C21" i="5"/>
  <c r="C20" i="5"/>
  <c r="L5" i="5"/>
  <c r="I26" i="7"/>
  <c r="J14" i="7"/>
  <c r="L10" i="7"/>
  <c r="F27" i="6"/>
  <c r="G24" i="7"/>
  <c r="G14" i="7"/>
  <c r="D25" i="7"/>
  <c r="L9" i="7"/>
  <c r="F14" i="6"/>
  <c r="L8" i="6"/>
  <c r="G26" i="5"/>
  <c r="C26" i="5"/>
  <c r="L11" i="5"/>
  <c r="B14" i="7"/>
  <c r="B23" i="7" s="1"/>
  <c r="D14" i="6"/>
  <c r="D22" i="6"/>
  <c r="K34" i="11"/>
  <c r="E27" i="5"/>
  <c r="H25" i="6"/>
  <c r="E23" i="6"/>
  <c r="L6" i="6"/>
  <c r="B14" i="6"/>
  <c r="B26" i="6" s="1"/>
  <c r="I34" i="11"/>
  <c r="H34" i="11"/>
  <c r="G34" i="11"/>
  <c r="F34" i="11"/>
  <c r="L8" i="5"/>
  <c r="D23" i="5"/>
  <c r="B24" i="7"/>
  <c r="I27" i="7"/>
  <c r="L8" i="7"/>
  <c r="E34" i="11"/>
  <c r="L5" i="7"/>
  <c r="F24" i="6"/>
  <c r="I26" i="5"/>
  <c r="I14" i="5"/>
  <c r="H14" i="7"/>
  <c r="H26" i="7" s="1"/>
  <c r="B19" i="7"/>
  <c r="G26" i="6"/>
  <c r="L12" i="7"/>
  <c r="E14" i="5"/>
  <c r="D14" i="5"/>
  <c r="L7" i="6"/>
  <c r="B22" i="6"/>
  <c r="E5" i="14"/>
  <c r="G24" i="5"/>
  <c r="C24" i="5"/>
  <c r="J14" i="5"/>
  <c r="J27" i="5" s="1"/>
  <c r="E24" i="5"/>
  <c r="C22" i="5"/>
  <c r="B22" i="5"/>
  <c r="L7" i="5"/>
  <c r="B14" i="5"/>
  <c r="B26" i="5" s="1"/>
  <c r="J17" i="11"/>
  <c r="J34" i="11" s="1"/>
  <c r="G14" i="5"/>
  <c r="D17" i="11"/>
  <c r="D34" i="11" s="1"/>
  <c r="D35" i="11" s="1"/>
  <c r="D21" i="5"/>
  <c r="D21" i="6" l="1"/>
  <c r="D25" i="6"/>
  <c r="D19" i="6"/>
  <c r="D20" i="6"/>
  <c r="D24" i="6"/>
  <c r="D26" i="6"/>
  <c r="D18" i="6"/>
  <c r="H25" i="5"/>
  <c r="B12" i="13"/>
  <c r="B27" i="7"/>
  <c r="F35" i="11"/>
  <c r="B13" i="13" s="1"/>
  <c r="F19" i="6"/>
  <c r="F22" i="6"/>
  <c r="F26" i="6"/>
  <c r="F20" i="6"/>
  <c r="F18" i="6"/>
  <c r="F21" i="6"/>
  <c r="F23" i="6"/>
  <c r="F25" i="6"/>
  <c r="J21" i="7"/>
  <c r="J25" i="7"/>
  <c r="J19" i="7"/>
  <c r="J23" i="7"/>
  <c r="J24" i="7"/>
  <c r="J18" i="7"/>
  <c r="J29" i="7" s="1"/>
  <c r="J20" i="7"/>
  <c r="J22" i="7"/>
  <c r="J26" i="7"/>
  <c r="F23" i="7"/>
  <c r="F27" i="7"/>
  <c r="F21" i="7"/>
  <c r="F19" i="7"/>
  <c r="F20" i="7"/>
  <c r="F22" i="7"/>
  <c r="F24" i="7"/>
  <c r="F26" i="7"/>
  <c r="F18" i="7"/>
  <c r="G22" i="6"/>
  <c r="G20" i="6"/>
  <c r="G24" i="6"/>
  <c r="G18" i="6"/>
  <c r="G29" i="6" s="1"/>
  <c r="G21" i="6"/>
  <c r="G23" i="6"/>
  <c r="G27" i="6"/>
  <c r="G19" i="6"/>
  <c r="L35" i="11"/>
  <c r="B9" i="13" s="1"/>
  <c r="G20" i="5"/>
  <c r="G23" i="5"/>
  <c r="G19" i="5"/>
  <c r="G27" i="5"/>
  <c r="G18" i="5"/>
  <c r="G22" i="5"/>
  <c r="G21" i="5"/>
  <c r="G25" i="5"/>
  <c r="D27" i="6"/>
  <c r="D18" i="5"/>
  <c r="D24" i="5"/>
  <c r="D19" i="5"/>
  <c r="D25" i="5"/>
  <c r="D20" i="5"/>
  <c r="D22" i="5"/>
  <c r="L22" i="5" s="1"/>
  <c r="D26" i="5"/>
  <c r="L26" i="5" s="1"/>
  <c r="C26" i="7"/>
  <c r="E35" i="11"/>
  <c r="B15" i="13" s="1"/>
  <c r="G35" i="11"/>
  <c r="B16" i="13" s="1"/>
  <c r="I21" i="7"/>
  <c r="I25" i="7"/>
  <c r="I19" i="7"/>
  <c r="I23" i="7"/>
  <c r="I18" i="7"/>
  <c r="I20" i="7"/>
  <c r="I22" i="7"/>
  <c r="I24" i="7"/>
  <c r="J35" i="11"/>
  <c r="B10" i="13" s="1"/>
  <c r="E26" i="5"/>
  <c r="E18" i="5"/>
  <c r="E21" i="5"/>
  <c r="E22" i="5"/>
  <c r="E25" i="5"/>
  <c r="E20" i="5"/>
  <c r="E19" i="5"/>
  <c r="E23" i="5"/>
  <c r="H35" i="11"/>
  <c r="B7" i="13" s="1"/>
  <c r="J27" i="7"/>
  <c r="M35" i="11"/>
  <c r="B14" i="13" s="1"/>
  <c r="F18" i="5"/>
  <c r="F23" i="5"/>
  <c r="F26" i="5"/>
  <c r="F21" i="5"/>
  <c r="F19" i="5"/>
  <c r="F27" i="5"/>
  <c r="F22" i="5"/>
  <c r="F20" i="5"/>
  <c r="C19" i="6"/>
  <c r="C18" i="6"/>
  <c r="C22" i="6"/>
  <c r="L22" i="6" s="1"/>
  <c r="C26" i="6"/>
  <c r="L26" i="6" s="1"/>
  <c r="C25" i="6"/>
  <c r="C27" i="6"/>
  <c r="C21" i="6"/>
  <c r="D27" i="5"/>
  <c r="B21" i="7"/>
  <c r="B25" i="7"/>
  <c r="L25" i="7" s="1"/>
  <c r="L14" i="7"/>
  <c r="B18" i="7"/>
  <c r="B20" i="7"/>
  <c r="B26" i="7"/>
  <c r="B22" i="7"/>
  <c r="C20" i="7"/>
  <c r="C24" i="7"/>
  <c r="L24" i="7" s="1"/>
  <c r="C18" i="7"/>
  <c r="C19" i="7"/>
  <c r="L19" i="7" s="1"/>
  <c r="C27" i="7"/>
  <c r="C23" i="7"/>
  <c r="C25" i="7"/>
  <c r="B27" i="5"/>
  <c r="B25" i="5"/>
  <c r="B23" i="5"/>
  <c r="B18" i="5"/>
  <c r="B21" i="5"/>
  <c r="B24" i="5"/>
  <c r="B20" i="5"/>
  <c r="L14" i="5"/>
  <c r="J25" i="5"/>
  <c r="J18" i="5"/>
  <c r="J20" i="5"/>
  <c r="J23" i="5"/>
  <c r="J21" i="5"/>
  <c r="J24" i="5"/>
  <c r="J19" i="5"/>
  <c r="J26" i="5"/>
  <c r="J22" i="5"/>
  <c r="H20" i="7"/>
  <c r="H24" i="7"/>
  <c r="H18" i="7"/>
  <c r="H19" i="7"/>
  <c r="H22" i="7"/>
  <c r="H27" i="7"/>
  <c r="H21" i="7"/>
  <c r="H23" i="7"/>
  <c r="H25" i="7"/>
  <c r="I35" i="11"/>
  <c r="B11" i="13" s="1"/>
  <c r="C29" i="5"/>
  <c r="D22" i="7"/>
  <c r="D26" i="7"/>
  <c r="D20" i="7"/>
  <c r="D18" i="7"/>
  <c r="D27" i="7"/>
  <c r="D19" i="7"/>
  <c r="D23" i="7"/>
  <c r="L23" i="7" s="1"/>
  <c r="H20" i="5"/>
  <c r="H23" i="5"/>
  <c r="H21" i="5"/>
  <c r="H24" i="5"/>
  <c r="H19" i="5"/>
  <c r="H22" i="5"/>
  <c r="H18" i="5"/>
  <c r="H26" i="5"/>
  <c r="L25" i="6"/>
  <c r="D23" i="6"/>
  <c r="I20" i="5"/>
  <c r="I23" i="5"/>
  <c r="I24" i="5"/>
  <c r="I19" i="5"/>
  <c r="I27" i="5"/>
  <c r="I18" i="5"/>
  <c r="I22" i="5"/>
  <c r="I21" i="5"/>
  <c r="I25" i="5"/>
  <c r="B20" i="6"/>
  <c r="B24" i="6"/>
  <c r="B18" i="6"/>
  <c r="B19" i="6"/>
  <c r="B27" i="6"/>
  <c r="L27" i="6" s="1"/>
  <c r="B23" i="6"/>
  <c r="L14" i="6"/>
  <c r="B21" i="6"/>
  <c r="K35" i="11"/>
  <c r="B8" i="13" s="1"/>
  <c r="G19" i="7"/>
  <c r="G20" i="7"/>
  <c r="G18" i="7"/>
  <c r="G22" i="7"/>
  <c r="G26" i="7"/>
  <c r="G23" i="7"/>
  <c r="G25" i="7"/>
  <c r="G27" i="7"/>
  <c r="G21" i="7"/>
  <c r="E23" i="7"/>
  <c r="E27" i="7"/>
  <c r="E21" i="7"/>
  <c r="E20" i="7"/>
  <c r="E22" i="7"/>
  <c r="E26" i="7"/>
  <c r="E18" i="7"/>
  <c r="E19" i="7"/>
  <c r="E19" i="6"/>
  <c r="E21" i="6"/>
  <c r="E25" i="6"/>
  <c r="E24" i="6"/>
  <c r="E18" i="6"/>
  <c r="E29" i="6" s="1"/>
  <c r="E26" i="6"/>
  <c r="E20" i="6"/>
  <c r="B19" i="5"/>
  <c r="C10" i="2" l="1"/>
  <c r="J34" i="6"/>
  <c r="J37" i="6"/>
  <c r="J42" i="6"/>
  <c r="J33" i="6"/>
  <c r="J36" i="6"/>
  <c r="J40" i="6"/>
  <c r="J41" i="6"/>
  <c r="J35" i="6"/>
  <c r="J39" i="6"/>
  <c r="J38" i="6"/>
  <c r="F35" i="6"/>
  <c r="C6" i="2"/>
  <c r="F33" i="6"/>
  <c r="F38" i="6"/>
  <c r="F39" i="6"/>
  <c r="F36" i="6"/>
  <c r="F37" i="6"/>
  <c r="F40" i="6"/>
  <c r="F42" i="6"/>
  <c r="F41" i="6"/>
  <c r="F34" i="6"/>
  <c r="G34" i="7"/>
  <c r="G38" i="7"/>
  <c r="G41" i="7"/>
  <c r="G40" i="7"/>
  <c r="G36" i="7"/>
  <c r="G39" i="7"/>
  <c r="G37" i="7"/>
  <c r="D7" i="2"/>
  <c r="G35" i="7"/>
  <c r="G33" i="7"/>
  <c r="G42" i="7"/>
  <c r="D8" i="2"/>
  <c r="H33" i="7"/>
  <c r="H36" i="7"/>
  <c r="H39" i="7"/>
  <c r="H38" i="7"/>
  <c r="H34" i="7"/>
  <c r="H40" i="7"/>
  <c r="H42" i="7"/>
  <c r="H41" i="7"/>
  <c r="H37" i="7"/>
  <c r="H35" i="7"/>
  <c r="B6" i="2"/>
  <c r="F33" i="5"/>
  <c r="F35" i="5"/>
  <c r="F37" i="5"/>
  <c r="F41" i="5"/>
  <c r="F40" i="5"/>
  <c r="F34" i="5"/>
  <c r="F38" i="5"/>
  <c r="F36" i="5"/>
  <c r="F42" i="5"/>
  <c r="F39" i="5"/>
  <c r="C33" i="7"/>
  <c r="C41" i="7"/>
  <c r="D3" i="2"/>
  <c r="C35" i="7"/>
  <c r="C38" i="7"/>
  <c r="C34" i="7"/>
  <c r="C42" i="7"/>
  <c r="C39" i="7"/>
  <c r="C40" i="7"/>
  <c r="C37" i="7"/>
  <c r="C36" i="7"/>
  <c r="B10" i="2"/>
  <c r="J34" i="5"/>
  <c r="J36" i="5"/>
  <c r="J38" i="5"/>
  <c r="J40" i="5"/>
  <c r="J42" i="5"/>
  <c r="J37" i="5"/>
  <c r="J35" i="5"/>
  <c r="J39" i="5"/>
  <c r="J41" i="5"/>
  <c r="J33" i="5"/>
  <c r="L21" i="5"/>
  <c r="N35" i="11"/>
  <c r="C9" i="2"/>
  <c r="I34" i="6"/>
  <c r="I33" i="6"/>
  <c r="I35" i="6"/>
  <c r="I36" i="6"/>
  <c r="I41" i="6"/>
  <c r="I42" i="6"/>
  <c r="I40" i="6"/>
  <c r="I38" i="6"/>
  <c r="I37" i="6"/>
  <c r="I39" i="6"/>
  <c r="H29" i="7"/>
  <c r="L18" i="5"/>
  <c r="B29" i="5"/>
  <c r="D29" i="5"/>
  <c r="L23" i="5"/>
  <c r="C29" i="6"/>
  <c r="G29" i="7"/>
  <c r="L25" i="5"/>
  <c r="I29" i="7"/>
  <c r="L22" i="7"/>
  <c r="L24" i="6"/>
  <c r="D29" i="7"/>
  <c r="L26" i="7"/>
  <c r="E29" i="5"/>
  <c r="I33" i="7"/>
  <c r="I35" i="7"/>
  <c r="I37" i="7"/>
  <c r="I39" i="7"/>
  <c r="D9" i="2"/>
  <c r="I34" i="7"/>
  <c r="I36" i="7"/>
  <c r="I38" i="7"/>
  <c r="I40" i="7"/>
  <c r="I42" i="7"/>
  <c r="I41" i="7"/>
  <c r="F29" i="6"/>
  <c r="C11" i="2"/>
  <c r="K37" i="6"/>
  <c r="K39" i="6"/>
  <c r="K41" i="6"/>
  <c r="K40" i="6"/>
  <c r="K42" i="6"/>
  <c r="K34" i="6"/>
  <c r="K38" i="6"/>
  <c r="K33" i="6"/>
  <c r="K36" i="6"/>
  <c r="K35" i="6"/>
  <c r="L19" i="6"/>
  <c r="F29" i="5"/>
  <c r="L18" i="6"/>
  <c r="B29" i="6"/>
  <c r="L27" i="5"/>
  <c r="F29" i="7"/>
  <c r="D29" i="6"/>
  <c r="L19" i="5"/>
  <c r="E29" i="7"/>
  <c r="L20" i="6"/>
  <c r="L20" i="5"/>
  <c r="L20" i="7"/>
  <c r="G29" i="5"/>
  <c r="L23" i="6"/>
  <c r="C29" i="7"/>
  <c r="I29" i="5"/>
  <c r="L21" i="7"/>
  <c r="H29" i="5"/>
  <c r="J29" i="5"/>
  <c r="L21" i="6"/>
  <c r="L24" i="5"/>
  <c r="L18" i="7"/>
  <c r="B29" i="7"/>
  <c r="L27" i="7"/>
  <c r="D4" i="2" l="1"/>
  <c r="D41" i="7"/>
  <c r="D35" i="7"/>
  <c r="D38" i="7"/>
  <c r="D34" i="7"/>
  <c r="D42" i="7"/>
  <c r="D40" i="7"/>
  <c r="D37" i="7"/>
  <c r="D39" i="7"/>
  <c r="D33" i="7"/>
  <c r="D36" i="7"/>
  <c r="B7" i="2"/>
  <c r="E7" i="2" s="1"/>
  <c r="C11" i="13" s="1"/>
  <c r="D11" i="13" s="1"/>
  <c r="G39" i="5"/>
  <c r="G33" i="5"/>
  <c r="G40" i="5"/>
  <c r="G38" i="5"/>
  <c r="G37" i="5"/>
  <c r="G34" i="5"/>
  <c r="G36" i="5"/>
  <c r="G35" i="5"/>
  <c r="G42" i="5"/>
  <c r="G41" i="5"/>
  <c r="B33" i="7"/>
  <c r="B37" i="7"/>
  <c r="B41" i="7"/>
  <c r="D2" i="2"/>
  <c r="B36" i="7"/>
  <c r="B40" i="7"/>
  <c r="B39" i="7"/>
  <c r="B38" i="7"/>
  <c r="B35" i="7"/>
  <c r="B42" i="7"/>
  <c r="L42" i="7" s="1"/>
  <c r="M42" i="7" s="1"/>
  <c r="B34" i="7"/>
  <c r="B4" i="2"/>
  <c r="D34" i="5"/>
  <c r="D41" i="5"/>
  <c r="D35" i="5"/>
  <c r="D39" i="5"/>
  <c r="D33" i="5"/>
  <c r="D40" i="5"/>
  <c r="D37" i="5"/>
  <c r="D36" i="5"/>
  <c r="D38" i="5"/>
  <c r="D42" i="5"/>
  <c r="B11" i="2"/>
  <c r="K35" i="5"/>
  <c r="K37" i="5"/>
  <c r="K41" i="5"/>
  <c r="K42" i="5"/>
  <c r="K36" i="5"/>
  <c r="K34" i="5"/>
  <c r="K38" i="5"/>
  <c r="K33" i="5"/>
  <c r="K40" i="5"/>
  <c r="K39" i="5"/>
  <c r="E34" i="5"/>
  <c r="E37" i="5"/>
  <c r="E33" i="5"/>
  <c r="E40" i="5"/>
  <c r="B5" i="2"/>
  <c r="E39" i="5"/>
  <c r="E41" i="5"/>
  <c r="E38" i="5"/>
  <c r="E35" i="5"/>
  <c r="E36" i="5"/>
  <c r="E42" i="5"/>
  <c r="B8" i="2"/>
  <c r="H33" i="5"/>
  <c r="H36" i="5"/>
  <c r="H38" i="5"/>
  <c r="H39" i="5"/>
  <c r="H37" i="5"/>
  <c r="H34" i="5"/>
  <c r="H41" i="5"/>
  <c r="H40" i="5"/>
  <c r="H35" i="5"/>
  <c r="H42" i="5"/>
  <c r="D33" i="6"/>
  <c r="D35" i="6"/>
  <c r="C4" i="2"/>
  <c r="D34" i="6"/>
  <c r="D36" i="6"/>
  <c r="D39" i="6"/>
  <c r="D40" i="6"/>
  <c r="D38" i="6"/>
  <c r="D37" i="6"/>
  <c r="D41" i="6"/>
  <c r="D42" i="6"/>
  <c r="H34" i="6"/>
  <c r="H33" i="6"/>
  <c r="H35" i="6"/>
  <c r="C8" i="2"/>
  <c r="H38" i="6"/>
  <c r="H41" i="6"/>
  <c r="H37" i="6"/>
  <c r="H42" i="6"/>
  <c r="H36" i="6"/>
  <c r="H39" i="6"/>
  <c r="H40" i="6"/>
  <c r="E6" i="2"/>
  <c r="C7" i="13" s="1"/>
  <c r="D7" i="13" s="1"/>
  <c r="J33" i="7"/>
  <c r="J35" i="7"/>
  <c r="J37" i="7"/>
  <c r="J39" i="7"/>
  <c r="J41" i="7"/>
  <c r="J34" i="7"/>
  <c r="J36" i="7"/>
  <c r="J38" i="7"/>
  <c r="J40" i="7"/>
  <c r="D10" i="2"/>
  <c r="E10" i="2" s="1"/>
  <c r="C9" i="13" s="1"/>
  <c r="D9" i="13" s="1"/>
  <c r="J42" i="7"/>
  <c r="G36" i="6"/>
  <c r="G38" i="6"/>
  <c r="G42" i="6"/>
  <c r="C7" i="2"/>
  <c r="G33" i="6"/>
  <c r="G37" i="6"/>
  <c r="G35" i="6"/>
  <c r="G41" i="6"/>
  <c r="G34" i="6"/>
  <c r="G39" i="6"/>
  <c r="G40" i="6"/>
  <c r="B34" i="6"/>
  <c r="B36" i="6"/>
  <c r="B33" i="6"/>
  <c r="B35" i="6"/>
  <c r="B39" i="6"/>
  <c r="L39" i="6" s="1"/>
  <c r="M39" i="6" s="1"/>
  <c r="C2" i="2"/>
  <c r="B37" i="6"/>
  <c r="B38" i="6"/>
  <c r="B42" i="6"/>
  <c r="B40" i="6"/>
  <c r="B41" i="6"/>
  <c r="B34" i="5"/>
  <c r="B36" i="5"/>
  <c r="B38" i="5"/>
  <c r="B40" i="5"/>
  <c r="B42" i="5"/>
  <c r="B2" i="2"/>
  <c r="B35" i="5"/>
  <c r="B41" i="5"/>
  <c r="B39" i="5"/>
  <c r="B33" i="5"/>
  <c r="B37" i="5"/>
  <c r="L37" i="5" s="1"/>
  <c r="M37" i="5" s="1"/>
  <c r="B3" i="2"/>
  <c r="C38" i="5"/>
  <c r="C41" i="5"/>
  <c r="C35" i="5"/>
  <c r="C42" i="5"/>
  <c r="C36" i="5"/>
  <c r="C33" i="5"/>
  <c r="C40" i="5"/>
  <c r="C34" i="5"/>
  <c r="C37" i="5"/>
  <c r="C39" i="5"/>
  <c r="B9" i="2"/>
  <c r="E9" i="2" s="1"/>
  <c r="C8" i="13" s="1"/>
  <c r="D8" i="13" s="1"/>
  <c r="I39" i="5"/>
  <c r="I42" i="5"/>
  <c r="I38" i="5"/>
  <c r="I36" i="5"/>
  <c r="I37" i="5"/>
  <c r="I34" i="5"/>
  <c r="I41" i="5"/>
  <c r="I33" i="5"/>
  <c r="I40" i="5"/>
  <c r="I35" i="5"/>
  <c r="C5" i="2"/>
  <c r="E33" i="6"/>
  <c r="E35" i="6"/>
  <c r="E34" i="6"/>
  <c r="E36" i="6"/>
  <c r="E39" i="6"/>
  <c r="E38" i="6"/>
  <c r="E40" i="6"/>
  <c r="E41" i="6"/>
  <c r="E42" i="6"/>
  <c r="E37" i="6"/>
  <c r="D6" i="2"/>
  <c r="F34" i="7"/>
  <c r="F36" i="7"/>
  <c r="F38" i="7"/>
  <c r="F42" i="7"/>
  <c r="F33" i="7"/>
  <c r="F35" i="7"/>
  <c r="F37" i="7"/>
  <c r="F39" i="7"/>
  <c r="F40" i="7"/>
  <c r="F41" i="7"/>
  <c r="K35" i="7"/>
  <c r="K39" i="7"/>
  <c r="D11" i="2"/>
  <c r="K42" i="7"/>
  <c r="K33" i="7"/>
  <c r="K36" i="7"/>
  <c r="K38" i="7"/>
  <c r="K37" i="7"/>
  <c r="K40" i="7"/>
  <c r="K41" i="7"/>
  <c r="K34" i="7"/>
  <c r="E34" i="7"/>
  <c r="E36" i="7"/>
  <c r="E38" i="7"/>
  <c r="E42" i="7"/>
  <c r="D5" i="2"/>
  <c r="E33" i="7"/>
  <c r="E35" i="7"/>
  <c r="E37" i="7"/>
  <c r="E41" i="7"/>
  <c r="E39" i="7"/>
  <c r="E40" i="7"/>
  <c r="C3" i="2"/>
  <c r="C37" i="6"/>
  <c r="C41" i="6"/>
  <c r="C33" i="6"/>
  <c r="C35" i="6"/>
  <c r="C40" i="6"/>
  <c r="C38" i="6"/>
  <c r="C42" i="6"/>
  <c r="C36" i="6"/>
  <c r="C34" i="6"/>
  <c r="C39" i="6"/>
  <c r="L37" i="7" l="1"/>
  <c r="M37" i="7" s="1"/>
  <c r="L33" i="5"/>
  <c r="M33" i="5" s="1"/>
  <c r="L33" i="7"/>
  <c r="M33" i="7" s="1"/>
  <c r="L35" i="6"/>
  <c r="M35" i="6" s="1"/>
  <c r="L41" i="6"/>
  <c r="M41" i="6" s="1"/>
  <c r="L36" i="6"/>
  <c r="M36" i="6" s="1"/>
  <c r="L34" i="6"/>
  <c r="M34" i="6" s="1"/>
  <c r="E8" i="2"/>
  <c r="C10" i="13" s="1"/>
  <c r="D10" i="13" s="1"/>
  <c r="L36" i="7"/>
  <c r="M36" i="7" s="1"/>
  <c r="L38" i="5"/>
  <c r="M38" i="5" s="1"/>
  <c r="L35" i="7"/>
  <c r="M35" i="7" s="1"/>
  <c r="L39" i="5"/>
  <c r="M39" i="5" s="1"/>
  <c r="L38" i="7"/>
  <c r="M38" i="7" s="1"/>
  <c r="L41" i="5"/>
  <c r="M41" i="5" s="1"/>
  <c r="L33" i="6"/>
  <c r="M33" i="6" s="1"/>
  <c r="L39" i="7"/>
  <c r="M39" i="7" s="1"/>
  <c r="L40" i="6"/>
  <c r="M40" i="6" s="1"/>
  <c r="E5" i="2"/>
  <c r="C16" i="13" s="1"/>
  <c r="D16" i="13" s="1"/>
  <c r="L40" i="7"/>
  <c r="M40" i="7" s="1"/>
  <c r="E2" i="2"/>
  <c r="C12" i="13" s="1"/>
  <c r="D12" i="13" s="1"/>
  <c r="E7" i="13" s="1"/>
  <c r="L42" i="6"/>
  <c r="M42" i="6" s="1"/>
  <c r="E3" i="2"/>
  <c r="C15" i="13" s="1"/>
  <c r="D15" i="13" s="1"/>
  <c r="L42" i="5"/>
  <c r="M42" i="5" s="1"/>
  <c r="L38" i="6"/>
  <c r="M38" i="6" s="1"/>
  <c r="E4" i="2"/>
  <c r="C13" i="13" s="1"/>
  <c r="D13" i="13" s="1"/>
  <c r="L36" i="5"/>
  <c r="M36" i="5" s="1"/>
  <c r="L34" i="5"/>
  <c r="M34" i="5" s="1"/>
  <c r="E11" i="2"/>
  <c r="C14" i="13" s="1"/>
  <c r="D14" i="13" s="1"/>
  <c r="E14" i="13" s="1"/>
  <c r="L35" i="5"/>
  <c r="M35" i="5" s="1"/>
  <c r="L40" i="5"/>
  <c r="M40" i="5" s="1"/>
  <c r="L37" i="6"/>
  <c r="M37" i="6" s="1"/>
  <c r="L34" i="7"/>
  <c r="M34" i="7" s="1"/>
  <c r="L41" i="7"/>
  <c r="M41" i="7" s="1"/>
  <c r="E8" i="13" l="1"/>
  <c r="E10" i="13"/>
  <c r="B45" i="5"/>
  <c r="B46" i="5" s="1"/>
  <c r="B48" i="5" s="1"/>
  <c r="E12" i="13"/>
  <c r="E13" i="13"/>
  <c r="B45" i="7"/>
  <c r="B46" i="7" s="1"/>
  <c r="B48" i="7" s="1"/>
  <c r="E15" i="13"/>
  <c r="B45" i="6"/>
  <c r="B46" i="6" s="1"/>
  <c r="B48" i="6" s="1"/>
  <c r="E16" i="13"/>
  <c r="E11" i="13"/>
  <c r="E9" i="13"/>
</calcChain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0"/>
            <color rgb="FF000000"/>
            <rFont val="Arial"/>
            <family val="2"/>
          </rPr>
          <t>Look up exact percentages for what is above ave, ave, below ave
	-Ryan Moya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0"/>
            <color rgb="FF000000"/>
            <rFont val="Arial"/>
            <family val="2"/>
          </rPr>
          <t>Look up exact percentages for what is above ave, ave, below ave
	-Ryan Moya</t>
        </r>
      </text>
    </comment>
  </commentList>
</comments>
</file>

<file path=xl/sharedStrings.xml><?xml version="1.0" encoding="utf-8"?>
<sst xmlns="http://schemas.openxmlformats.org/spreadsheetml/2006/main" count="562" uniqueCount="162">
  <si>
    <t xml:space="preserve">Technology </t>
  </si>
  <si>
    <t>LED Lighting</t>
  </si>
  <si>
    <t>Geothermal</t>
  </si>
  <si>
    <t>Weather-
ization</t>
  </si>
  <si>
    <t>Cool Roof</t>
  </si>
  <si>
    <t>Variable Frequency Drives</t>
  </si>
  <si>
    <t>Variable Air Volume</t>
  </si>
  <si>
    <t>Building Management System</t>
  </si>
  <si>
    <t>Occupancy Sensors</t>
  </si>
  <si>
    <t>HVAC Economizer</t>
  </si>
  <si>
    <t>Old Boiler Replacement</t>
  </si>
  <si>
    <t xml:space="preserve">Payback Period </t>
  </si>
  <si>
    <t xml:space="preserve">Time Savings </t>
  </si>
  <si>
    <t xml:space="preserve">LED Lighting </t>
  </si>
  <si>
    <t>Yes</t>
  </si>
  <si>
    <t>Source: Energy Information Administration, "Commercial Buildings Energy Consumption Survey (CBECS): Table EIA. Major Fuel Consumption (BTU) by End Use for All Buildings," September 2008. Accessible at http://www.eia.doe.gov/emeu/cbecs/cbecs2003/detailed_tables_2003/detailed_tables_2003.html )</t>
  </si>
  <si>
    <t xml:space="preserve">Geothermal </t>
  </si>
  <si>
    <t xml:space="preserve">Weatherization </t>
  </si>
  <si>
    <t xml:space="preserve">Cool Roof </t>
  </si>
  <si>
    <t xml:space="preserve">Variable Frequency Drives </t>
  </si>
  <si>
    <t xml:space="preserve">Variable Air Volume </t>
  </si>
  <si>
    <t xml:space="preserve">Building Management System </t>
  </si>
  <si>
    <t xml:space="preserve">HVAC Economizer </t>
  </si>
  <si>
    <t xml:space="preserve">Property </t>
  </si>
  <si>
    <t>X</t>
  </si>
  <si>
    <t xml:space="preserve">Criteria </t>
  </si>
  <si>
    <t xml:space="preserve">Upfront Cost </t>
  </si>
  <si>
    <t>High-$0-$5000
Medium-$5000</t>
  </si>
  <si>
    <t>Payback Timeframe</t>
  </si>
  <si>
    <t xml:space="preserve">Retrofit Capatability </t>
  </si>
  <si>
    <t xml:space="preserve">Time Saver </t>
  </si>
  <si>
    <t xml:space="preserve">Tenant Awareness/Approval </t>
  </si>
  <si>
    <t xml:space="preserve">Assists Data Integration </t>
  </si>
  <si>
    <t xml:space="preserve">Questions </t>
  </si>
  <si>
    <t xml:space="preserve">Measurement </t>
  </si>
  <si>
    <t xml:space="preserve">HVAC efficiencies </t>
  </si>
  <si>
    <t xml:space="preserve">No, largely assumed in other investment alternatives considered (VAV, VFDs, Economisers) </t>
  </si>
  <si>
    <t>HVAC systems represent a significant portion of a building's energy consumption - 51% on average in commercial buildings in the U.S. (36% heating, 7% ventilation, 8% cooling)</t>
  </si>
  <si>
    <t>Building Envelop(i.e.Weather-
ization)</t>
  </si>
  <si>
    <t>Building Sensors (i.e.Occupancy Sensors)</t>
  </si>
  <si>
    <t>Smart/Effiencient Appliances (refridgeration, water heater, TV, etc)</t>
  </si>
  <si>
    <t xml:space="preserve">No, the savings will be primarily realized by the tenant in a triple net lease. </t>
  </si>
  <si>
    <t xml:space="preserve">Danny </t>
  </si>
  <si>
    <t>Appliances that use minimal energy and/or communicate with the grid in order to avoid using unnecessary energy during peak hours</t>
  </si>
  <si>
    <t>Y/N</t>
  </si>
  <si>
    <t xml:space="preserve">Gross
Mod Gross
Triple Net </t>
  </si>
  <si>
    <t xml:space="preserve">High: Gross
Med: Mod Gross
Low: Triple Net </t>
  </si>
  <si>
    <t xml:space="preserve">If Gross: High
If Mod Gros: Med 
If Triple Net : Low  </t>
  </si>
  <si>
    <t>Amount of Common Space (Common SQFT/Total SQFT)</t>
  </si>
  <si>
    <t xml:space="preserve">Above Average (40-50%) 
Average (20-50%)
Below Average (Less than 20%)  </t>
  </si>
  <si>
    <t xml:space="preserve">High: (Above) Technology installed IN common space 
Med: (Above) Technology shares energy savings building-wide (Average) Technology installed IN common space 
Low: (Average) Technology shares energy savings building-wide
NA: (Below) </t>
  </si>
  <si>
    <t xml:space="preserve">If Above: High
If Average: Med
If Below: Low </t>
  </si>
  <si>
    <t xml:space="preserve">If Above: Med
If Average: Low
If Below: NA </t>
  </si>
  <si>
    <t>High: Improves the functionality of the HVAC system 
Med: Reduces heating and cooling demand with no effect on HVAC functionality 
Low: Would require new HVAC system, or has no impact on HVAC</t>
  </si>
  <si>
    <t>If Yes: Low
If No: NA</t>
  </si>
  <si>
    <t>If Yes: Med
If No: NA</t>
  </si>
  <si>
    <t>If Yes: High
If No: NA</t>
  </si>
  <si>
    <t>No</t>
  </si>
  <si>
    <t xml:space="preserve">Yes:System over 20 year old/planning to replace within 5 years
No:System has at least 5 years of useabe life
</t>
  </si>
  <si>
    <t>High: (Yes) Viable HVAC replacement 
Med:  (Yes) Reduces Heating and Cooling loads with no effect on HVAC functionality  
Low: (No) Applicable to HVAC even with replacement pending  (No) Requirees HVAC replacement 
NA: (Yes/No) No impact on HVAC replacement</t>
  </si>
  <si>
    <t>If Yes: NA
If No: NA</t>
  </si>
  <si>
    <t xml:space="preserve">If Yes: High
If No: Low </t>
  </si>
  <si>
    <t xml:space="preserve">If Yes: Med
If No: Low </t>
  </si>
  <si>
    <t>Do you have any of the following lighting: Incandescent, halogen, standard metal halide, metal halide, T-12, mercury vapor?</t>
  </si>
  <si>
    <t xml:space="preserve">High: Lighting replacement
Med: Helps optimimize lighting useage
NA: Not related to lights </t>
  </si>
  <si>
    <t>If Yes: High 
If No: NA</t>
  </si>
  <si>
    <t xml:space="preserve">High: (No) Technology requires major rennovation 
Med: (No) Technology requires only modertate rennovation (Yes/No) Technology does not require property renovation  
Low: (Yes) Technology requires only modertate rennovation
NA: (Yes) Technology requires major rennovation  
</t>
  </si>
  <si>
    <t>If Yes: Low 
If No: Med</t>
  </si>
  <si>
    <t>If Yes: NA
If No: High</t>
  </si>
  <si>
    <t xml:space="preserve">If Yes: Med
If No: Med </t>
  </si>
  <si>
    <t xml:space="preserve">High: (No) Condition of technology can diminish significantly and unpredictably within 5 years
Low: (No) Technology condition changes slowly and predictably or technology unlikely to have been recommended over 5 years ago
NA: (Yes) </t>
  </si>
  <si>
    <t>If Yes: NA
If No: Low</t>
  </si>
  <si>
    <t xml:space="preserve">If Yes: NA
If No: Low </t>
  </si>
  <si>
    <t>High: (Yes) Technologly enhances data capturing, energy optimization and/or shows where within building high consumption is occuring (i.e. hotspots)  
Low: (Yes) Technology reduces energy consumption
NA: (No)</t>
  </si>
  <si>
    <t xml:space="preserve">High: (Yes) Techology is a roof 
Low: (No) Technology applies to an existing roof 
NA: (No/Yes): Technology not related to roof </t>
  </si>
  <si>
    <t>If Yes: High
If No: Low</t>
  </si>
  <si>
    <t xml:space="preserve">Total </t>
  </si>
  <si>
    <t xml:space="preserve">Comparison Matrix </t>
  </si>
  <si>
    <t>Weatherization</t>
  </si>
  <si>
    <t xml:space="preserve">Score </t>
  </si>
  <si>
    <t xml:space="preserve">A and B are equal </t>
  </si>
  <si>
    <t>A is thought to be moderately more prefered than B</t>
  </si>
  <si>
    <t>A is thought to be strongly more prefered than B</t>
  </si>
  <si>
    <t>A is thought to be or has demonstrated that it is much more prefered than B</t>
  </si>
  <si>
    <t xml:space="preserve">A can be emperically shown to be much more prefered than B </t>
  </si>
  <si>
    <t xml:space="preserve">Preference signifies lower upfront cost </t>
  </si>
  <si>
    <t xml:space="preserve">Preference based on shorter payback period </t>
  </si>
  <si>
    <t>Normalized Matrix</t>
  </si>
  <si>
    <t>Average Criteria Weights (W)</t>
  </si>
  <si>
    <t>Consistancy Score</t>
  </si>
  <si>
    <t xml:space="preserve">Sum </t>
  </si>
  <si>
    <t xml:space="preserve">Sum/Weight </t>
  </si>
  <si>
    <t xml:space="preserve">Technology Count </t>
  </si>
  <si>
    <t xml:space="preserve">Lamda Max </t>
  </si>
  <si>
    <t xml:space="preserve">Consistancy Index </t>
  </si>
  <si>
    <t>Random Index (n=10)</t>
  </si>
  <si>
    <t xml:space="preserve">Consistancy Ratio </t>
  </si>
  <si>
    <t xml:space="preserve">Time Saving </t>
  </si>
  <si>
    <t>Preferance signifies more time saved for maintenance staff</t>
  </si>
  <si>
    <t xml:space="preserve">Notes </t>
  </si>
  <si>
    <t xml:space="preserve">Gross, Mod Gross, Triple Net </t>
  </si>
  <si>
    <t xml:space="preserve">How does the percentage of common space to total space compare with other buildings? </t>
  </si>
  <si>
    <t xml:space="preserve">Above Average, Average, Below Average </t>
  </si>
  <si>
    <t xml:space="preserve">Answer </t>
  </si>
  <si>
    <t xml:space="preserve">Is the existing HVAC system inefficient but not slotted for replacement </t>
  </si>
  <si>
    <t xml:space="preserve">Yes or No </t>
  </si>
  <si>
    <t xml:space="preserve">Is the HVAC system nearing its end of life? </t>
  </si>
  <si>
    <t>Does the building have any of the following lighting: incandescent, halogen, standard metal halide, metal halide, T-12, mercury vapor?</t>
  </si>
  <si>
    <t xml:space="preserve">Has there been a major renovation within the last 10 years? </t>
  </si>
  <si>
    <t xml:space="preserve">Has the building had a commissioning in the last 5 years? </t>
  </si>
  <si>
    <t>Does demand rate account for over 20%-55% of monthly utility bill?</t>
  </si>
  <si>
    <t xml:space="preserve">Is the roof nearing replacement? </t>
  </si>
  <si>
    <t>What is the majority lease sturcture?</t>
  </si>
  <si>
    <r>
      <t xml:space="preserve">Possible Answers 
</t>
    </r>
    <r>
      <rPr>
        <sz val="14"/>
        <color rgb="FF000000"/>
        <rFont val="Arial"/>
        <family val="2"/>
      </rPr>
      <t>(</t>
    </r>
    <r>
      <rPr>
        <i/>
        <sz val="14"/>
        <color rgb="FF000000"/>
        <rFont val="Arial"/>
        <family val="2"/>
      </rPr>
      <t>must be exact)</t>
    </r>
    <r>
      <rPr>
        <b/>
        <sz val="14"/>
        <color rgb="FF000000"/>
        <rFont val="Arial"/>
        <family val="2"/>
      </rPr>
      <t xml:space="preserve"> </t>
    </r>
  </si>
  <si>
    <t>Criteria Weights (must sum to 100%)</t>
  </si>
  <si>
    <t xml:space="preserve">Normalized Score </t>
  </si>
  <si>
    <t xml:space="preserve">Property Name </t>
  </si>
  <si>
    <t xml:space="preserve">Question </t>
  </si>
  <si>
    <t xml:space="preserve">Any </t>
  </si>
  <si>
    <t xml:space="preserve">Property Specifc </t>
  </si>
  <si>
    <t xml:space="preserve">Criteria Weighted </t>
  </si>
  <si>
    <t>Upfront Cost Weight</t>
  </si>
  <si>
    <t xml:space="preserve">Payback Period Weight </t>
  </si>
  <si>
    <t xml:space="preserve">Time Savings Weight </t>
  </si>
  <si>
    <t xml:space="preserve">Weighted Average </t>
  </si>
  <si>
    <t xml:space="preserve">Building Envelope </t>
  </si>
  <si>
    <t>Factor in Effect on Demand Rate</t>
  </si>
  <si>
    <t>Building Envelope</t>
  </si>
  <si>
    <t xml:space="preserve">Multiplier </t>
  </si>
  <si>
    <t xml:space="preserve">Max Multiplier Value </t>
  </si>
  <si>
    <t>Demand Rate Savings Potential (RANK 1-5; 5=Best &amp; 1=Worst )</t>
  </si>
  <si>
    <t>Below Average</t>
  </si>
  <si>
    <t xml:space="preserve">Demand Rate Impact Considered 
(1=yes, 0=no) </t>
  </si>
  <si>
    <t xml:space="preserve">Percentage of Max Score </t>
  </si>
  <si>
    <t xml:space="preserve">Importance of Demand Rate Impact </t>
  </si>
  <si>
    <t>High, Medium, Low</t>
  </si>
  <si>
    <t>Yes or No</t>
  </si>
  <si>
    <t>Medium</t>
  </si>
  <si>
    <t xml:space="preserve">Normalized Score (0-100) </t>
  </si>
  <si>
    <t xml:space="preserve">Upfront Cost  </t>
  </si>
  <si>
    <t>High</t>
  </si>
  <si>
    <t>Mod Gross</t>
  </si>
  <si>
    <t>CWD</t>
  </si>
  <si>
    <t>A</t>
  </si>
  <si>
    <t>Infrequent</t>
  </si>
  <si>
    <t>Frequent</t>
  </si>
  <si>
    <t>Predictable</t>
  </si>
  <si>
    <t>Low</t>
  </si>
  <si>
    <t>Med-2</t>
  </si>
  <si>
    <t>Unpredictable</t>
  </si>
  <si>
    <t>Med-1</t>
  </si>
  <si>
    <t>B</t>
  </si>
  <si>
    <t>Quick Fix</t>
  </si>
  <si>
    <t>Delayed Fix</t>
  </si>
  <si>
    <t>In House</t>
  </si>
  <si>
    <t>Contract</t>
  </si>
  <si>
    <t xml:space="preserve">Most common lease structure </t>
  </si>
  <si>
    <t xml:space="preserve">Is the existing HVAC system inefficient but not not slated for replacement? </t>
  </si>
  <si>
    <t>Is the HVAC system nearing end of life</t>
  </si>
  <si>
    <t>Was here a major renovation in the last 10 years?</t>
  </si>
  <si>
    <t>Was the latest commissioning within 5 years?</t>
  </si>
  <si>
    <t xml:space="preserve">Is the roof nearing replacement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</si>
</sst>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&quot;$&quot;#,##0"/>
    <numFmt numFmtId="166" formatCode="0.000"/>
    <numFmt numFmtId="167" formatCode="0.0000"/>
    <numFmt numFmtId="168" formatCode="0.0%"/>
    <numFmt numFmtId="169" formatCode="0.0"/>
    <numFmt numFmtId="170" formatCode="_-* #,##0.0_-;\-* #,##0.0_-;_-* &quot;-&quot;??_-;_-@_-"/>
    <numFmt numFmtId="171" formatCode="_-* #,##0_-;\-* #,##0_-;_-* &quot;-&quot;??_-;_-@_-"/>
  </numFmts>
  <fonts count="32" x14ac:knownFonts="1">
    <font>
      <sz val="10"/>
      <color rgb="FF000000"/>
      <name val="Arial"/>
    </font>
    <font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8"/>
      <name val="Arial"/>
      <family val="2"/>
    </font>
    <font>
      <u/>
      <sz val="10"/>
      <color rgb="FF0000FF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theme="11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Rockwell"/>
      <family val="1"/>
    </font>
    <font>
      <sz val="12"/>
      <color rgb="FF000000"/>
      <name val="Rockwell"/>
      <family val="1"/>
    </font>
    <font>
      <b/>
      <i/>
      <sz val="12"/>
      <color rgb="FF000000"/>
      <name val="Rockwell"/>
      <family val="1"/>
    </font>
    <font>
      <sz val="12"/>
      <color rgb="FF0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6AA84F"/>
        <bgColor rgb="FF6AA84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/>
    <xf numFmtId="165" fontId="5" fillId="0" borderId="1" xfId="0" applyNumberFormat="1" applyFont="1" applyBorder="1" applyAlignment="1"/>
    <xf numFmtId="165" fontId="3" fillId="0" borderId="0" xfId="0" applyNumberFormat="1" applyFont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0" fillId="0" borderId="1" xfId="0" applyFont="1" applyBorder="1" applyAlignment="1"/>
    <xf numFmtId="0" fontId="3" fillId="0" borderId="1" xfId="0" applyFont="1" applyBorder="1" applyAlignment="1"/>
    <xf numFmtId="0" fontId="11" fillId="0" borderId="1" xfId="0" applyFont="1" applyBorder="1" applyAlignment="1">
      <alignment horizontal="right" wrapText="1"/>
    </xf>
    <xf numFmtId="0" fontId="3" fillId="5" borderId="0" xfId="0" applyFont="1" applyFill="1" applyAlignment="1"/>
    <xf numFmtId="0" fontId="3" fillId="6" borderId="1" xfId="0" applyFont="1" applyFill="1" applyBorder="1" applyAlignment="1"/>
    <xf numFmtId="0" fontId="3" fillId="7" borderId="0" xfId="0" applyFont="1" applyFill="1" applyAlignment="1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7" borderId="0" xfId="0" applyFont="1" applyFill="1"/>
    <xf numFmtId="0" fontId="12" fillId="7" borderId="0" xfId="0" applyFont="1" applyFill="1" applyAlignment="1"/>
    <xf numFmtId="0" fontId="3" fillId="0" borderId="1" xfId="0" applyFont="1" applyBorder="1"/>
    <xf numFmtId="0" fontId="3" fillId="3" borderId="1" xfId="0" applyFont="1" applyFill="1" applyBorder="1" applyAlignment="1"/>
    <xf numFmtId="0" fontId="3" fillId="3" borderId="1" xfId="0" applyFont="1" applyFill="1" applyBorder="1"/>
    <xf numFmtId="0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/>
    <xf numFmtId="166" fontId="3" fillId="8" borderId="1" xfId="0" applyNumberFormat="1" applyFont="1" applyFill="1" applyBorder="1"/>
    <xf numFmtId="166" fontId="3" fillId="3" borderId="1" xfId="0" applyNumberFormat="1" applyFont="1" applyFill="1" applyBorder="1"/>
    <xf numFmtId="166" fontId="3" fillId="2" borderId="1" xfId="0" applyNumberFormat="1" applyFont="1" applyFill="1" applyBorder="1"/>
    <xf numFmtId="2" fontId="3" fillId="0" borderId="1" xfId="0" applyNumberFormat="1" applyFont="1" applyBorder="1"/>
    <xf numFmtId="0" fontId="11" fillId="0" borderId="0" xfId="0" applyFont="1" applyAlignment="1">
      <alignment horizontal="right" wrapText="1"/>
    </xf>
    <xf numFmtId="0" fontId="3" fillId="2" borderId="0" xfId="0" applyFont="1" applyFill="1" applyAlignment="1"/>
    <xf numFmtId="2" fontId="3" fillId="2" borderId="0" xfId="0" applyNumberFormat="1" applyFont="1" applyFill="1" applyAlignment="1"/>
    <xf numFmtId="166" fontId="3" fillId="2" borderId="0" xfId="0" applyNumberFormat="1" applyFont="1" applyFill="1"/>
    <xf numFmtId="0" fontId="2" fillId="0" borderId="0" xfId="0" applyFont="1" applyAlignment="1">
      <alignment horizontal="right"/>
    </xf>
    <xf numFmtId="166" fontId="3" fillId="8" borderId="0" xfId="0" applyNumberFormat="1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9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9" fontId="0" fillId="0" borderId="0" xfId="1" applyFont="1" applyAlignment="1"/>
    <xf numFmtId="0" fontId="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3" fillId="1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10" borderId="2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10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wrapText="1"/>
    </xf>
    <xf numFmtId="9" fontId="0" fillId="0" borderId="0" xfId="0" applyNumberFormat="1" applyFont="1" applyAlignment="1"/>
    <xf numFmtId="167" fontId="3" fillId="0" borderId="0" xfId="0" applyNumberFormat="1" applyFont="1" applyAlignment="1"/>
    <xf numFmtId="0" fontId="14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0" fillId="0" borderId="0" xfId="0" applyFont="1" applyAlignment="1"/>
    <xf numFmtId="0" fontId="15" fillId="0" borderId="0" xfId="0" applyFont="1" applyAlignment="1">
      <alignment horizontal="left" wrapText="1"/>
    </xf>
    <xf numFmtId="0" fontId="0" fillId="10" borderId="2" xfId="0" applyFont="1" applyFill="1" applyBorder="1" applyAlignment="1">
      <alignment horizontal="center"/>
    </xf>
    <xf numFmtId="0" fontId="3" fillId="3" borderId="3" xfId="0" applyFont="1" applyFill="1" applyBorder="1" applyAlignment="1"/>
    <xf numFmtId="2" fontId="3" fillId="0" borderId="1" xfId="0" applyNumberFormat="1" applyFont="1" applyBorder="1" applyAlignment="1"/>
    <xf numFmtId="2" fontId="3" fillId="6" borderId="1" xfId="0" applyNumberFormat="1" applyFont="1" applyFill="1" applyBorder="1" applyAlignment="1"/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166" fontId="3" fillId="3" borderId="3" xfId="0" applyNumberFormat="1" applyFont="1" applyFill="1" applyBorder="1" applyAlignment="1"/>
    <xf numFmtId="0" fontId="0" fillId="0" borderId="0" xfId="0" applyFont="1" applyBorder="1" applyAlignment="1"/>
    <xf numFmtId="0" fontId="23" fillId="0" borderId="0" xfId="0" applyFont="1" applyBorder="1" applyAlignment="1"/>
    <xf numFmtId="0" fontId="23" fillId="0" borderId="0" xfId="0" applyFont="1" applyBorder="1" applyAlignment="1">
      <alignment horizontal="right" wrapText="1"/>
    </xf>
    <xf numFmtId="2" fontId="24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9" fontId="23" fillId="0" borderId="0" xfId="1" applyFont="1" applyBorder="1" applyAlignment="1"/>
    <xf numFmtId="169" fontId="24" fillId="0" borderId="0" xfId="0" applyNumberFormat="1" applyFont="1" applyBorder="1" applyAlignment="1">
      <alignment horizontal="right" wrapText="1"/>
    </xf>
    <xf numFmtId="164" fontId="23" fillId="14" borderId="0" xfId="3" applyFont="1" applyFill="1" applyBorder="1" applyAlignment="1"/>
    <xf numFmtId="0" fontId="0" fillId="13" borderId="0" xfId="0" applyFont="1" applyFill="1" applyAlignment="1">
      <alignment horizontal="center"/>
    </xf>
    <xf numFmtId="0" fontId="23" fillId="15" borderId="0" xfId="0" applyFont="1" applyFill="1" applyBorder="1" applyAlignment="1">
      <alignment horizontal="center"/>
    </xf>
    <xf numFmtId="170" fontId="0" fillId="0" borderId="0" xfId="3" applyNumberFormat="1" applyFont="1" applyAlignment="1"/>
    <xf numFmtId="171" fontId="0" fillId="0" borderId="0" xfId="3" applyNumberFormat="1" applyFont="1" applyAlignment="1"/>
    <xf numFmtId="0" fontId="26" fillId="0" borderId="0" xfId="0" applyFont="1" applyAlignment="1"/>
    <xf numFmtId="0" fontId="27" fillId="0" borderId="0" xfId="0" applyFont="1" applyAlignment="1"/>
    <xf numFmtId="9" fontId="27" fillId="0" borderId="0" xfId="1" applyFont="1" applyAlignment="1">
      <alignment horizontal="center"/>
    </xf>
    <xf numFmtId="168" fontId="27" fillId="0" borderId="0" xfId="1" applyNumberFormat="1" applyFont="1" applyAlignment="1">
      <alignment horizontal="center"/>
    </xf>
    <xf numFmtId="0" fontId="27" fillId="0" borderId="0" xfId="0" applyFont="1" applyAlignment="1">
      <alignment horizontal="center"/>
    </xf>
    <xf numFmtId="168" fontId="29" fillId="0" borderId="0" xfId="1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/>
    <xf numFmtId="0" fontId="30" fillId="15" borderId="0" xfId="0" applyFont="1" applyFill="1" applyAlignment="1"/>
    <xf numFmtId="0" fontId="31" fillId="14" borderId="0" xfId="0" applyFont="1" applyFill="1" applyAlignment="1"/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1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9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4" borderId="2" xfId="0" applyFont="1" applyFill="1" applyBorder="1" applyAlignment="1">
      <alignment wrapText="1"/>
    </xf>
    <xf numFmtId="0" fontId="9" fillId="11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/>
    <xf numFmtId="0" fontId="0" fillId="0" borderId="2" xfId="0" applyFont="1" applyBorder="1" applyAlignment="1"/>
    <xf numFmtId="0" fontId="16" fillId="0" borderId="2" xfId="0" applyFont="1" applyBorder="1" applyAlignment="1">
      <alignment wrapText="1"/>
    </xf>
    <xf numFmtId="0" fontId="0" fillId="12" borderId="2" xfId="0" applyFont="1" applyFill="1" applyBorder="1" applyAlignment="1"/>
    <xf numFmtId="9" fontId="0" fillId="12" borderId="2" xfId="1" applyFont="1" applyFill="1" applyBorder="1" applyAlignment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/>
  </cellXfs>
  <cellStyles count="5">
    <cellStyle name="Comma" xfId="3" builtinId="3"/>
    <cellStyle name="Followed Hyperlink" xfId="2" builtinId="9" hidden="1"/>
    <cellStyle name="Followed Hyperlink" xfId="4" builtinId="9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'!$E$6</c:f>
              <c:strCache>
                <c:ptCount val="1"/>
                <c:pt idx="0">
                  <c:v>Normalized Score (0-100) </c:v>
                </c:pt>
              </c:strCache>
            </c:strRef>
          </c:tx>
          <c:spPr>
            <a:pattFill prst="pct8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'Summary '!$A$7:$A$16</c:f>
              <c:strCache>
                <c:ptCount val="10"/>
                <c:pt idx="0">
                  <c:v>Variable Frequency Drives</c:v>
                </c:pt>
                <c:pt idx="1">
                  <c:v>Occupancy Sensors</c:v>
                </c:pt>
                <c:pt idx="2">
                  <c:v>HVAC Economizer</c:v>
                </c:pt>
                <c:pt idx="3">
                  <c:v>Building Management System</c:v>
                </c:pt>
                <c:pt idx="4">
                  <c:v>Variable Air Volume</c:v>
                </c:pt>
                <c:pt idx="5">
                  <c:v>LED Lighting</c:v>
                </c:pt>
                <c:pt idx="6">
                  <c:v>Weatherization</c:v>
                </c:pt>
                <c:pt idx="7">
                  <c:v>Old Boiler Replacement</c:v>
                </c:pt>
                <c:pt idx="8">
                  <c:v>Geothermal</c:v>
                </c:pt>
                <c:pt idx="9">
                  <c:v>Cool Roof</c:v>
                </c:pt>
              </c:strCache>
            </c:strRef>
          </c:cat>
          <c:val>
            <c:numRef>
              <c:f>'Summary '!$E$7:$E$16</c:f>
              <c:numCache>
                <c:formatCode>_-* #,##0_-;\-* #,##0_-;_-* "-"??_-;_-@_-</c:formatCode>
                <c:ptCount val="10"/>
                <c:pt idx="0">
                  <c:v>98.494428846347688</c:v>
                </c:pt>
                <c:pt idx="1">
                  <c:v>100</c:v>
                </c:pt>
                <c:pt idx="2">
                  <c:v>88.554200385611509</c:v>
                </c:pt>
                <c:pt idx="3">
                  <c:v>73.892137463469822</c:v>
                </c:pt>
                <c:pt idx="4">
                  <c:v>61.854476376819747</c:v>
                </c:pt>
                <c:pt idx="5">
                  <c:v>61.003464340900514</c:v>
                </c:pt>
                <c:pt idx="6">
                  <c:v>64.730640722429925</c:v>
                </c:pt>
                <c:pt idx="7">
                  <c:v>46.064779058975617</c:v>
                </c:pt>
                <c:pt idx="8">
                  <c:v>37.382138609478815</c:v>
                </c:pt>
                <c:pt idx="9">
                  <c:v>24.799319813265232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527447368"/>
        <c:axId val="527445016"/>
      </c:barChart>
      <c:catAx>
        <c:axId val="52744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45016"/>
        <c:crosses val="autoZero"/>
        <c:auto val="1"/>
        <c:lblAlgn val="ctr"/>
        <c:lblOffset val="100"/>
        <c:noMultiLvlLbl val="0"/>
      </c:catAx>
      <c:valAx>
        <c:axId val="527445016"/>
        <c:scaling>
          <c:orientation val="minMax"/>
          <c:max val="100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4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19</xdr:row>
      <xdr:rowOff>12700</xdr:rowOff>
    </xdr:from>
    <xdr:to>
      <xdr:col>4</xdr:col>
      <xdr:colOff>850900</xdr:colOff>
      <xdr:row>46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863600</xdr:colOff>
      <xdr:row>57</xdr:row>
      <xdr:rowOff>50800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0" y="0"/>
          <a:ext cx="12700000" cy="1277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1054100</xdr:colOff>
      <xdr:row>55</xdr:row>
      <xdr:rowOff>139700</xdr:rowOff>
    </xdr:to>
    <xdr:sp macro="" textlink="">
      <xdr:nvSpPr>
        <xdr:cNvPr id="2054" name="Rectangle 6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1054100</xdr:colOff>
      <xdr:row>55</xdr:row>
      <xdr:rowOff>139700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6" sqref="A26"/>
    </sheetView>
  </sheetViews>
  <sheetFormatPr defaultColWidth="11.42578125" defaultRowHeight="12.75" x14ac:dyDescent="0.2"/>
  <cols>
    <col min="1" max="1" width="45.42578125" bestFit="1" customWidth="1"/>
    <col min="2" max="2" width="22.28515625" customWidth="1"/>
    <col min="3" max="3" width="32.140625" bestFit="1" customWidth="1"/>
    <col min="4" max="4" width="36" customWidth="1"/>
  </cols>
  <sheetData>
    <row r="1" spans="1:7" s="64" customFormat="1" ht="36.75" x14ac:dyDescent="0.25">
      <c r="A1" s="65" t="s">
        <v>117</v>
      </c>
      <c r="B1" s="65" t="s">
        <v>103</v>
      </c>
      <c r="C1" s="65" t="s">
        <v>113</v>
      </c>
      <c r="D1" s="65" t="s">
        <v>99</v>
      </c>
      <c r="F1" s="63"/>
      <c r="G1" s="63"/>
    </row>
    <row r="2" spans="1:7" s="64" customFormat="1" ht="18" x14ac:dyDescent="0.25">
      <c r="A2" s="68" t="s">
        <v>116</v>
      </c>
      <c r="B2" s="74" t="s">
        <v>142</v>
      </c>
      <c r="C2" s="69" t="s">
        <v>118</v>
      </c>
      <c r="D2" s="65"/>
      <c r="F2" s="63"/>
      <c r="G2" s="63"/>
    </row>
    <row r="3" spans="1:7" x14ac:dyDescent="0.2">
      <c r="A3" s="55" t="s">
        <v>112</v>
      </c>
      <c r="B3" s="70" t="s">
        <v>141</v>
      </c>
      <c r="C3" s="61" t="s">
        <v>100</v>
      </c>
      <c r="D3" s="55"/>
      <c r="F3" s="56"/>
      <c r="G3" s="57"/>
    </row>
    <row r="4" spans="1:7" ht="33.75" x14ac:dyDescent="0.2">
      <c r="A4" s="55" t="s">
        <v>101</v>
      </c>
      <c r="B4" s="70" t="s">
        <v>131</v>
      </c>
      <c r="C4" s="61" t="s">
        <v>102</v>
      </c>
      <c r="D4" s="22" t="s">
        <v>49</v>
      </c>
      <c r="F4" s="56"/>
    </row>
    <row r="5" spans="1:7" ht="25.5" x14ac:dyDescent="0.2">
      <c r="A5" s="55" t="s">
        <v>104</v>
      </c>
      <c r="B5" s="70" t="s">
        <v>57</v>
      </c>
      <c r="C5" s="61" t="s">
        <v>105</v>
      </c>
      <c r="D5" s="55"/>
      <c r="F5" s="56"/>
      <c r="G5" s="57"/>
    </row>
    <row r="6" spans="1:7" ht="45" x14ac:dyDescent="0.2">
      <c r="A6" s="55" t="s">
        <v>106</v>
      </c>
      <c r="B6" s="70" t="s">
        <v>57</v>
      </c>
      <c r="C6" s="61" t="s">
        <v>105</v>
      </c>
      <c r="D6" s="62" t="s">
        <v>58</v>
      </c>
      <c r="F6" s="56"/>
      <c r="G6" s="57"/>
    </row>
    <row r="7" spans="1:7" ht="38.25" x14ac:dyDescent="0.2">
      <c r="A7" s="55" t="s">
        <v>107</v>
      </c>
      <c r="B7" s="70" t="s">
        <v>14</v>
      </c>
      <c r="C7" s="61" t="s">
        <v>105</v>
      </c>
      <c r="D7" s="55"/>
      <c r="F7" s="56"/>
      <c r="G7" s="57"/>
    </row>
    <row r="8" spans="1:7" ht="25.5" x14ac:dyDescent="0.2">
      <c r="A8" s="55" t="s">
        <v>108</v>
      </c>
      <c r="B8" s="70" t="s">
        <v>14</v>
      </c>
      <c r="C8" s="61" t="s">
        <v>105</v>
      </c>
      <c r="F8" s="56"/>
      <c r="G8" s="60"/>
    </row>
    <row r="9" spans="1:7" ht="25.5" x14ac:dyDescent="0.2">
      <c r="A9" s="55" t="s">
        <v>109</v>
      </c>
      <c r="B9" s="70" t="s">
        <v>57</v>
      </c>
      <c r="C9" s="61" t="s">
        <v>105</v>
      </c>
      <c r="D9" s="55"/>
      <c r="F9" s="56"/>
      <c r="G9" s="60"/>
    </row>
    <row r="10" spans="1:7" ht="25.5" x14ac:dyDescent="0.2">
      <c r="A10" s="55" t="s">
        <v>110</v>
      </c>
      <c r="B10" s="70" t="s">
        <v>14</v>
      </c>
      <c r="C10" s="61" t="s">
        <v>105</v>
      </c>
      <c r="D10" s="55"/>
      <c r="F10" s="56"/>
      <c r="G10" s="57"/>
    </row>
    <row r="11" spans="1:7" x14ac:dyDescent="0.2">
      <c r="A11" s="55" t="s">
        <v>111</v>
      </c>
      <c r="B11" s="70" t="s">
        <v>57</v>
      </c>
      <c r="C11" s="61" t="s">
        <v>105</v>
      </c>
      <c r="D11" s="55"/>
      <c r="F11" s="56"/>
      <c r="G11" s="57"/>
    </row>
    <row r="12" spans="1:7" x14ac:dyDescent="0.2">
      <c r="A12" s="55"/>
      <c r="B12" s="61"/>
      <c r="C12" s="55"/>
      <c r="D12" s="55"/>
      <c r="F12" s="56"/>
      <c r="G12" s="57"/>
    </row>
    <row r="13" spans="1:7" x14ac:dyDescent="0.2">
      <c r="B13" s="71"/>
      <c r="F13" s="56"/>
      <c r="G13" s="57"/>
    </row>
    <row r="14" spans="1:7" ht="36" x14ac:dyDescent="0.25">
      <c r="A14" s="64" t="s">
        <v>114</v>
      </c>
      <c r="B14" s="71"/>
      <c r="F14" s="56"/>
      <c r="G14" s="57"/>
    </row>
    <row r="15" spans="1:7" x14ac:dyDescent="0.2">
      <c r="A15" s="66" t="s">
        <v>26</v>
      </c>
      <c r="B15" s="72">
        <v>0.4</v>
      </c>
      <c r="F15" s="56"/>
      <c r="G15" s="57"/>
    </row>
    <row r="16" spans="1:7" x14ac:dyDescent="0.2">
      <c r="A16" s="66" t="s">
        <v>11</v>
      </c>
      <c r="B16" s="72">
        <v>0.3</v>
      </c>
      <c r="F16" s="56"/>
      <c r="G16" s="57"/>
    </row>
    <row r="17" spans="1:7" x14ac:dyDescent="0.2">
      <c r="A17" s="66" t="s">
        <v>12</v>
      </c>
      <c r="B17" s="72">
        <v>0.3</v>
      </c>
      <c r="F17" s="56"/>
      <c r="G17" s="57"/>
    </row>
    <row r="18" spans="1:7" x14ac:dyDescent="0.2">
      <c r="A18" s="66" t="s">
        <v>76</v>
      </c>
      <c r="B18" s="73">
        <f>SUM(B15:B17)</f>
        <v>1</v>
      </c>
      <c r="F18" s="56"/>
      <c r="G18" s="57"/>
    </row>
    <row r="19" spans="1:7" x14ac:dyDescent="0.2">
      <c r="F19" s="54"/>
      <c r="G19" s="56"/>
    </row>
    <row r="20" spans="1:7" ht="18" x14ac:dyDescent="0.25">
      <c r="A20" s="85" t="s">
        <v>126</v>
      </c>
      <c r="B20" s="86" t="s">
        <v>14</v>
      </c>
      <c r="C20" s="71" t="s">
        <v>136</v>
      </c>
      <c r="G20" s="59"/>
    </row>
    <row r="21" spans="1:7" x14ac:dyDescent="0.2">
      <c r="A21" s="66" t="s">
        <v>134</v>
      </c>
      <c r="B21" s="86" t="s">
        <v>137</v>
      </c>
      <c r="C21" s="71" t="s">
        <v>135</v>
      </c>
      <c r="G21" s="59"/>
    </row>
  </sheetData>
  <pageMargins left="0.7" right="0.7" top="0.75" bottom="0.75" header="0.3" footer="0.3"/>
  <pageSetup orientation="portrait" horizontalDpi="0" verticalDpi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7" workbookViewId="0">
      <selection activeCell="A28" sqref="A28:B38"/>
    </sheetView>
  </sheetViews>
  <sheetFormatPr defaultColWidth="11.42578125" defaultRowHeight="12.75" x14ac:dyDescent="0.2"/>
  <cols>
    <col min="1" max="1" width="28.28515625" bestFit="1" customWidth="1"/>
    <col min="2" max="2" width="10.7109375" customWidth="1"/>
    <col min="3" max="3" width="17.85546875" bestFit="1" customWidth="1"/>
  </cols>
  <sheetData>
    <row r="1" spans="1:3" s="84" customFormat="1" ht="15.75" x14ac:dyDescent="0.25">
      <c r="A1" s="109" t="s">
        <v>139</v>
      </c>
      <c r="B1" s="110"/>
    </row>
    <row r="2" spans="1:3" ht="15.75" x14ac:dyDescent="0.25">
      <c r="A2" s="110" t="s">
        <v>8</v>
      </c>
      <c r="B2" s="111">
        <v>0.28897991558038272</v>
      </c>
    </row>
    <row r="3" spans="1:3" ht="15.75" x14ac:dyDescent="0.25">
      <c r="A3" s="110" t="s">
        <v>127</v>
      </c>
      <c r="B3" s="111">
        <v>0.16232626503386585</v>
      </c>
      <c r="C3" s="107"/>
    </row>
    <row r="4" spans="1:3" ht="15.75" x14ac:dyDescent="0.25">
      <c r="A4" s="110" t="s">
        <v>7</v>
      </c>
      <c r="B4" s="111">
        <v>0.13622263146544047</v>
      </c>
      <c r="C4" s="107"/>
    </row>
    <row r="5" spans="1:3" ht="15.75" x14ac:dyDescent="0.25">
      <c r="A5" s="110" t="s">
        <v>5</v>
      </c>
      <c r="B5" s="111">
        <v>0.12903990331172438</v>
      </c>
      <c r="C5" s="107"/>
    </row>
    <row r="6" spans="1:3" ht="15.75" x14ac:dyDescent="0.25">
      <c r="A6" s="110" t="s">
        <v>9</v>
      </c>
      <c r="B6" s="111">
        <v>9.65021888722013E-2</v>
      </c>
      <c r="C6" s="107"/>
    </row>
    <row r="7" spans="1:3" ht="15.75" x14ac:dyDescent="0.25">
      <c r="A7" s="110" t="s">
        <v>1</v>
      </c>
      <c r="B7" s="111">
        <v>5.3223899981173661E-2</v>
      </c>
      <c r="C7" s="107"/>
    </row>
    <row r="8" spans="1:3" ht="15.75" x14ac:dyDescent="0.25">
      <c r="A8" s="110" t="s">
        <v>6</v>
      </c>
      <c r="B8" s="111">
        <v>4.8623334640327524E-2</v>
      </c>
      <c r="C8" s="107"/>
    </row>
    <row r="9" spans="1:3" ht="15.75" x14ac:dyDescent="0.25">
      <c r="A9" s="110" t="s">
        <v>2</v>
      </c>
      <c r="B9" s="111">
        <v>3.2507052475133524E-2</v>
      </c>
      <c r="C9" s="107"/>
    </row>
    <row r="10" spans="1:3" ht="15.75" x14ac:dyDescent="0.25">
      <c r="A10" s="110" t="s">
        <v>4</v>
      </c>
      <c r="B10" s="111">
        <v>3.2507040153188033E-2</v>
      </c>
      <c r="C10" s="107"/>
    </row>
    <row r="11" spans="1:3" ht="15.75" x14ac:dyDescent="0.25">
      <c r="A11" s="110" t="s">
        <v>10</v>
      </c>
      <c r="B11" s="111">
        <v>2.006776848656246E-2</v>
      </c>
      <c r="C11" s="107"/>
    </row>
    <row r="12" spans="1:3" s="84" customFormat="1" ht="16.5" x14ac:dyDescent="0.3">
      <c r="A12" s="115" t="s">
        <v>96</v>
      </c>
      <c r="B12" s="112">
        <v>0.104</v>
      </c>
      <c r="C12" s="107"/>
    </row>
    <row r="13" spans="1:3" ht="15.75" x14ac:dyDescent="0.25">
      <c r="A13" s="110"/>
      <c r="B13" s="110"/>
      <c r="C13" s="107"/>
    </row>
    <row r="14" spans="1:3" s="84" customFormat="1" ht="15.75" x14ac:dyDescent="0.25">
      <c r="A14" s="110" t="s">
        <v>11</v>
      </c>
      <c r="B14" s="110"/>
      <c r="C14" s="107"/>
    </row>
    <row r="15" spans="1:3" ht="15.75" x14ac:dyDescent="0.25">
      <c r="A15" s="110" t="s">
        <v>5</v>
      </c>
      <c r="B15" s="111">
        <v>0.24749719596022807</v>
      </c>
    </row>
    <row r="16" spans="1:3" ht="15.75" x14ac:dyDescent="0.25">
      <c r="A16" s="110" t="s">
        <v>9</v>
      </c>
      <c r="B16" s="111">
        <v>0.23507200722233965</v>
      </c>
    </row>
    <row r="17" spans="1:2" ht="15.75" x14ac:dyDescent="0.25">
      <c r="A17" s="110" t="s">
        <v>6</v>
      </c>
      <c r="B17" s="111">
        <v>0.14120498822096086</v>
      </c>
    </row>
    <row r="18" spans="1:2" ht="15.75" x14ac:dyDescent="0.25">
      <c r="A18" s="110" t="s">
        <v>8</v>
      </c>
      <c r="B18" s="111">
        <v>0.12296713046839228</v>
      </c>
    </row>
    <row r="19" spans="1:2" ht="15.75" x14ac:dyDescent="0.25">
      <c r="A19" s="110" t="s">
        <v>7</v>
      </c>
      <c r="B19" s="111">
        <v>8.7546552264567284E-2</v>
      </c>
    </row>
    <row r="20" spans="1:2" ht="15.75" x14ac:dyDescent="0.25">
      <c r="A20" s="110" t="s">
        <v>1</v>
      </c>
      <c r="B20" s="111">
        <v>7.0493419400622398E-2</v>
      </c>
    </row>
    <row r="21" spans="1:2" ht="15.75" x14ac:dyDescent="0.25">
      <c r="A21" s="110" t="s">
        <v>127</v>
      </c>
      <c r="B21" s="111">
        <v>4.5092575010741091E-2</v>
      </c>
    </row>
    <row r="22" spans="1:2" ht="15.75" x14ac:dyDescent="0.25">
      <c r="A22" s="110" t="s">
        <v>10</v>
      </c>
      <c r="B22" s="111">
        <v>1.7089335509716135E-2</v>
      </c>
    </row>
    <row r="23" spans="1:2" ht="15.75" x14ac:dyDescent="0.25">
      <c r="A23" s="110" t="s">
        <v>2</v>
      </c>
      <c r="B23" s="111">
        <v>1.6744580360976941E-2</v>
      </c>
    </row>
    <row r="24" spans="1:2" ht="15.75" x14ac:dyDescent="0.25">
      <c r="A24" s="110" t="s">
        <v>4</v>
      </c>
      <c r="B24" s="111">
        <v>1.6292215581455226E-2</v>
      </c>
    </row>
    <row r="25" spans="1:2" s="84" customFormat="1" ht="16.5" x14ac:dyDescent="0.3">
      <c r="A25" s="115" t="s">
        <v>96</v>
      </c>
      <c r="B25" s="112">
        <v>8.8605072814373687E-2</v>
      </c>
    </row>
    <row r="26" spans="1:2" ht="15.75" x14ac:dyDescent="0.25">
      <c r="A26" s="110"/>
      <c r="B26" s="113"/>
    </row>
    <row r="27" spans="1:2" ht="15.75" x14ac:dyDescent="0.25">
      <c r="A27" s="110" t="s">
        <v>12</v>
      </c>
      <c r="B27" s="113"/>
    </row>
    <row r="28" spans="1:2" ht="15.75" x14ac:dyDescent="0.25">
      <c r="A28" s="110" t="s">
        <v>7</v>
      </c>
      <c r="B28" s="111">
        <v>0.28236512672289776</v>
      </c>
    </row>
    <row r="29" spans="1:2" ht="15.75" x14ac:dyDescent="0.25">
      <c r="A29" s="110" t="s">
        <v>2</v>
      </c>
      <c r="B29" s="111">
        <v>0.19375858809975818</v>
      </c>
    </row>
    <row r="30" spans="1:2" ht="15.75" x14ac:dyDescent="0.25">
      <c r="A30" s="110" t="s">
        <v>10</v>
      </c>
      <c r="B30" s="111">
        <v>0.18579275345732604</v>
      </c>
    </row>
    <row r="31" spans="1:2" ht="15.75" x14ac:dyDescent="0.25">
      <c r="A31" s="110" t="s">
        <v>1</v>
      </c>
      <c r="B31" s="111">
        <v>0.13527667603816917</v>
      </c>
    </row>
    <row r="32" spans="1:2" ht="15.75" x14ac:dyDescent="0.25">
      <c r="A32" s="110" t="s">
        <v>5</v>
      </c>
      <c r="B32" s="111">
        <v>6.4636874954721216E-2</v>
      </c>
    </row>
    <row r="33" spans="1:2" ht="15.75" x14ac:dyDescent="0.25">
      <c r="A33" s="110" t="s">
        <v>8</v>
      </c>
      <c r="B33" s="111">
        <v>4.7557204399115031E-2</v>
      </c>
    </row>
    <row r="34" spans="1:2" ht="15.75" x14ac:dyDescent="0.25">
      <c r="A34" s="110" t="s">
        <v>9</v>
      </c>
      <c r="B34" s="111">
        <v>3.2705701118772398E-2</v>
      </c>
    </row>
    <row r="35" spans="1:2" ht="15.75" x14ac:dyDescent="0.25">
      <c r="A35" s="110" t="s">
        <v>4</v>
      </c>
      <c r="B35" s="111">
        <v>2.6380461884972801E-2</v>
      </c>
    </row>
    <row r="36" spans="1:2" ht="15.75" x14ac:dyDescent="0.25">
      <c r="A36" s="110" t="s">
        <v>6</v>
      </c>
      <c r="B36" s="111">
        <v>1.5763307052758458E-2</v>
      </c>
    </row>
    <row r="37" spans="1:2" ht="15.75" x14ac:dyDescent="0.25">
      <c r="A37" s="110" t="s">
        <v>127</v>
      </c>
      <c r="B37" s="111">
        <v>1.5763306271508949E-2</v>
      </c>
    </row>
    <row r="38" spans="1:2" ht="16.5" x14ac:dyDescent="0.3">
      <c r="A38" s="115" t="s">
        <v>96</v>
      </c>
      <c r="B38" s="114">
        <v>0.10477925027799134</v>
      </c>
    </row>
  </sheetData>
  <sortState ref="A26:B35">
    <sortCondition descending="1" ref="B2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F22" sqref="F22"/>
    </sheetView>
  </sheetViews>
  <sheetFormatPr defaultColWidth="11.42578125" defaultRowHeight="12.75" x14ac:dyDescent="0.2"/>
  <cols>
    <col min="1" max="1" width="18" customWidth="1"/>
    <col min="2" max="2" width="13.85546875" bestFit="1" customWidth="1"/>
    <col min="3" max="3" width="14.42578125" bestFit="1" customWidth="1"/>
    <col min="5" max="5" width="21.42578125" bestFit="1" customWidth="1"/>
  </cols>
  <sheetData>
    <row r="1" spans="1:14" ht="20.25" x14ac:dyDescent="0.3">
      <c r="A1" t="s">
        <v>116</v>
      </c>
      <c r="B1" s="79" t="str">
        <f>'Analysis Inputs '!B2</f>
        <v>CWD</v>
      </c>
    </row>
    <row r="2" spans="1:14" s="84" customFormat="1" ht="20.25" x14ac:dyDescent="0.3">
      <c r="B2" s="79"/>
    </row>
    <row r="3" spans="1:14" x14ac:dyDescent="0.2">
      <c r="B3" s="80"/>
    </row>
    <row r="6" spans="1:14" x14ac:dyDescent="0.2">
      <c r="A6" s="78" t="s">
        <v>0</v>
      </c>
      <c r="B6" s="78" t="s">
        <v>119</v>
      </c>
      <c r="C6" s="78" t="s">
        <v>120</v>
      </c>
      <c r="D6" s="78" t="s">
        <v>76</v>
      </c>
      <c r="E6" s="78" t="s">
        <v>138</v>
      </c>
    </row>
    <row r="7" spans="1:14" ht="25.5" x14ac:dyDescent="0.2">
      <c r="A7" s="75" t="s">
        <v>5</v>
      </c>
      <c r="B7" s="76">
        <f>'Property Specific Score'!H35</f>
        <v>0.14163090128755365</v>
      </c>
      <c r="C7" s="67">
        <f>'Pairwise Evaluation Sources'!E6</f>
        <v>0.15529637735546428</v>
      </c>
      <c r="D7" s="76">
        <f>SUM(B7+C7+'Demand Rate'!E6)</f>
        <v>0.32692727864301796</v>
      </c>
      <c r="E7" s="108">
        <f t="shared" ref="E7:E16" si="0">(D7/MAX($D$7:$D$16))*100</f>
        <v>98.494428846347688</v>
      </c>
    </row>
    <row r="8" spans="1:14" x14ac:dyDescent="0.2">
      <c r="A8" s="75" t="s">
        <v>8</v>
      </c>
      <c r="B8" s="76">
        <f>'Property Specific Score'!K35</f>
        <v>0.1072961373390558</v>
      </c>
      <c r="C8" s="67">
        <f>'Pairwise Evaluation Sources'!E9</f>
        <v>0.17462850293986579</v>
      </c>
      <c r="D8" s="76">
        <f>SUM(B8+C8+'Demand Rate'!E9)</f>
        <v>0.3319246402789216</v>
      </c>
      <c r="E8" s="108">
        <f t="shared" si="0"/>
        <v>100</v>
      </c>
      <c r="N8" s="78"/>
    </row>
    <row r="9" spans="1:14" x14ac:dyDescent="0.2">
      <c r="A9" s="75" t="s">
        <v>9</v>
      </c>
      <c r="B9" s="76">
        <f>'Property Specific Score'!L35</f>
        <v>0.14163090128755365</v>
      </c>
      <c r="C9" s="67">
        <f>'Pairwise Evaluation Sources'!E10</f>
        <v>0.11730230979426282</v>
      </c>
      <c r="D9" s="76">
        <f>SUM(B9+C9+'Demand Rate'!E10)</f>
        <v>0.29393321108181641</v>
      </c>
      <c r="E9" s="108">
        <f t="shared" si="0"/>
        <v>88.554200385611509</v>
      </c>
      <c r="N9" s="75"/>
    </row>
    <row r="10" spans="1:14" ht="25.5" x14ac:dyDescent="0.2">
      <c r="A10" s="75" t="s">
        <v>7</v>
      </c>
      <c r="B10" s="76">
        <f>'Property Specific Score'!J35</f>
        <v>9.012875536480687E-2</v>
      </c>
      <c r="C10" s="67">
        <f>'Pairwise Evaluation Sources'!E8</f>
        <v>0.15513745610522162</v>
      </c>
      <c r="D10" s="76">
        <f>SUM(B10+C10+'Demand Rate'!E8)</f>
        <v>0.24526621147002847</v>
      </c>
      <c r="E10" s="108">
        <f t="shared" si="0"/>
        <v>73.892137463469822</v>
      </c>
      <c r="N10" s="75"/>
    </row>
    <row r="11" spans="1:14" x14ac:dyDescent="0.2">
      <c r="A11" s="75" t="s">
        <v>6</v>
      </c>
      <c r="B11" s="76">
        <f>'Property Specific Score'!I35</f>
        <v>0.14163090128755365</v>
      </c>
      <c r="C11" s="67">
        <f>'Pairwise Evaluation Sources'!E7</f>
        <v>6.3679346922615801E-2</v>
      </c>
      <c r="D11" s="76">
        <f>SUM(B11+C11+'Demand Rate'!E7)</f>
        <v>0.20531024821016947</v>
      </c>
      <c r="E11" s="108">
        <f t="shared" si="0"/>
        <v>61.854476376819747</v>
      </c>
      <c r="N11" s="75"/>
    </row>
    <row r="12" spans="1:14" x14ac:dyDescent="0.2">
      <c r="A12" s="75" t="s">
        <v>1</v>
      </c>
      <c r="B12" s="76">
        <f>'Property Specific Score'!D35</f>
        <v>9.012875536480687E-2</v>
      </c>
      <c r="C12" s="67">
        <f>'Pairwise Evaluation Sources'!E2</f>
        <v>8.2356774206407371E-2</v>
      </c>
      <c r="D12" s="76">
        <f>SUM(B12+C12+'Demand Rate'!E2)</f>
        <v>0.20248552957121424</v>
      </c>
      <c r="E12" s="108">
        <f t="shared" si="0"/>
        <v>61.003464340900514</v>
      </c>
      <c r="N12" s="75"/>
    </row>
    <row r="13" spans="1:14" x14ac:dyDescent="0.2">
      <c r="A13" s="75" t="s">
        <v>78</v>
      </c>
      <c r="B13" s="76">
        <f>'Property Specific Score'!F35</f>
        <v>0.12446351931330472</v>
      </c>
      <c r="C13" s="67">
        <f>'Pairwise Evaluation Sources'!E4</f>
        <v>9.0393427054861919E-2</v>
      </c>
      <c r="D13" s="76">
        <f>SUM(B13+C13+'Demand Rate'!E4)</f>
        <v>0.21485694636816666</v>
      </c>
      <c r="E13" s="108">
        <f t="shared" si="0"/>
        <v>64.730640722429925</v>
      </c>
      <c r="N13" s="75"/>
    </row>
    <row r="14" spans="1:14" ht="25.5" x14ac:dyDescent="0.2">
      <c r="A14" s="75" t="s">
        <v>10</v>
      </c>
      <c r="B14" s="76">
        <f>'Property Specific Score'!M35</f>
        <v>5.1502145922746781E-2</v>
      </c>
      <c r="C14" s="67">
        <f>'Pairwise Evaluation Sources'!E11</f>
        <v>6.6398206264038057E-2</v>
      </c>
      <c r="D14" s="76">
        <f>SUM(B14+C14+'Demand Rate'!E11)</f>
        <v>0.15290035218678483</v>
      </c>
      <c r="E14" s="108">
        <f t="shared" si="0"/>
        <v>46.064779058975617</v>
      </c>
      <c r="N14" s="75"/>
    </row>
    <row r="15" spans="1:14" x14ac:dyDescent="0.2">
      <c r="A15" s="75" t="s">
        <v>2</v>
      </c>
      <c r="B15" s="76">
        <f>'Property Specific Score'!E35</f>
        <v>5.1502145922746781E-2</v>
      </c>
      <c r="C15" s="67">
        <f>'Pairwise Evaluation Sources'!E3</f>
        <v>7.2578383185333634E-2</v>
      </c>
      <c r="D15" s="76">
        <f>SUM(B15+C15+'Demand Rate'!E3)</f>
        <v>0.12408052910808041</v>
      </c>
      <c r="E15" s="108">
        <f t="shared" si="0"/>
        <v>37.382138609478815</v>
      </c>
      <c r="N15" s="75"/>
    </row>
    <row r="16" spans="1:14" x14ac:dyDescent="0.2">
      <c r="A16" s="75" t="s">
        <v>4</v>
      </c>
      <c r="B16" s="76">
        <f>'Property Specific Score'!G35</f>
        <v>6.0085836909871244E-2</v>
      </c>
      <c r="C16" s="67">
        <f>'Pairwise Evaluation Sources'!E5</f>
        <v>2.2229216171928717E-2</v>
      </c>
      <c r="D16" s="76">
        <f>SUM(B16+C16+'Demand Rate'!E5)</f>
        <v>8.2315053081799955E-2</v>
      </c>
      <c r="E16" s="108">
        <f t="shared" si="0"/>
        <v>24.799319813265232</v>
      </c>
      <c r="N16" s="75"/>
    </row>
    <row r="17" spans="14:14" x14ac:dyDescent="0.2">
      <c r="N17" s="75"/>
    </row>
    <row r="18" spans="14:14" x14ac:dyDescent="0.2">
      <c r="N18" s="75"/>
    </row>
  </sheetData>
  <sortState ref="A7:E16">
    <sortCondition descending="1" ref="E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15"/>
  <sheetViews>
    <sheetView topLeftCell="A18" workbookViewId="0">
      <selection activeCell="A13" sqref="A13:XFD35"/>
    </sheetView>
  </sheetViews>
  <sheetFormatPr defaultColWidth="14.42578125" defaultRowHeight="15.75" customHeight="1" x14ac:dyDescent="0.2"/>
  <cols>
    <col min="1" max="1" width="41.28515625" customWidth="1"/>
    <col min="2" max="2" width="28.140625" customWidth="1"/>
    <col min="3" max="3" width="35.85546875" customWidth="1"/>
    <col min="4" max="4" width="15.28515625" customWidth="1"/>
    <col min="11" max="11" width="16.7109375" customWidth="1"/>
  </cols>
  <sheetData>
    <row r="1" spans="1:28" hidden="1" x14ac:dyDescent="0.25">
      <c r="A1" s="12" t="s">
        <v>23</v>
      </c>
      <c r="B1" s="4"/>
      <c r="C1" s="4"/>
      <c r="D1" s="4" t="s">
        <v>24</v>
      </c>
      <c r="E1" s="4"/>
      <c r="F1" s="4"/>
      <c r="G1" s="4"/>
      <c r="H1" s="4"/>
      <c r="I1" s="4"/>
      <c r="J1" s="4"/>
      <c r="K1" s="4"/>
      <c r="L1" s="4"/>
      <c r="M1" s="4"/>
    </row>
    <row r="2" spans="1:28" ht="47.25" hidden="1" x14ac:dyDescent="0.25">
      <c r="A2" s="12"/>
      <c r="B2" s="4" t="s">
        <v>25</v>
      </c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Q2" s="13"/>
    </row>
    <row r="3" spans="1:28" ht="25.5" hidden="1" x14ac:dyDescent="0.2">
      <c r="A3" s="12" t="s">
        <v>26</v>
      </c>
      <c r="B3" s="12" t="s">
        <v>27</v>
      </c>
      <c r="C3" s="12"/>
      <c r="D3" s="13"/>
      <c r="Q3" s="13"/>
    </row>
    <row r="4" spans="1:28" ht="12.75" hidden="1" x14ac:dyDescent="0.2">
      <c r="A4" s="12" t="s">
        <v>28</v>
      </c>
      <c r="B4" s="12"/>
      <c r="C4" s="12"/>
      <c r="D4" s="13"/>
      <c r="Q4" s="13"/>
    </row>
    <row r="5" spans="1:28" ht="12.75" hidden="1" x14ac:dyDescent="0.2">
      <c r="A5" s="12" t="s">
        <v>29</v>
      </c>
      <c r="B5" s="12"/>
      <c r="C5" s="12"/>
      <c r="Q5" s="13"/>
    </row>
    <row r="6" spans="1:28" ht="12.75" hidden="1" x14ac:dyDescent="0.2">
      <c r="A6" s="12" t="s">
        <v>30</v>
      </c>
      <c r="B6" s="12"/>
      <c r="C6" s="12"/>
      <c r="Q6" s="13"/>
    </row>
    <row r="7" spans="1:28" ht="12.75" hidden="1" x14ac:dyDescent="0.2">
      <c r="A7" s="12" t="s">
        <v>31</v>
      </c>
      <c r="B7" s="12"/>
      <c r="C7" s="12"/>
      <c r="Q7" s="13"/>
    </row>
    <row r="8" spans="1:28" ht="12.75" hidden="1" x14ac:dyDescent="0.2">
      <c r="A8" s="12" t="s">
        <v>32</v>
      </c>
      <c r="B8" s="12"/>
      <c r="C8" s="12"/>
      <c r="Q8" s="13"/>
    </row>
    <row r="9" spans="1:28" ht="12.75" hidden="1" x14ac:dyDescent="0.2">
      <c r="A9" s="12"/>
      <c r="B9" s="12"/>
      <c r="C9" s="12"/>
      <c r="Q9" s="13"/>
    </row>
    <row r="10" spans="1:28" ht="12.75" hidden="1" x14ac:dyDescent="0.2">
      <c r="A10" s="12"/>
      <c r="B10" s="12"/>
      <c r="C10" s="12"/>
      <c r="Q10" s="13"/>
    </row>
    <row r="11" spans="1:28" ht="12.75" hidden="1" x14ac:dyDescent="0.2">
      <c r="A11" s="12"/>
      <c r="B11" s="12"/>
      <c r="C11" s="12"/>
    </row>
    <row r="12" spans="1:28" ht="12.75" hidden="1" x14ac:dyDescent="0.2">
      <c r="A12" s="12"/>
      <c r="B12" s="12"/>
      <c r="C12" s="12"/>
    </row>
    <row r="13" spans="1:28" ht="63" x14ac:dyDescent="0.25">
      <c r="A13" s="119" t="s">
        <v>33</v>
      </c>
      <c r="B13" s="119" t="s">
        <v>34</v>
      </c>
      <c r="C13" s="120" t="s">
        <v>25</v>
      </c>
      <c r="D13" s="120" t="s">
        <v>1</v>
      </c>
      <c r="E13" s="120" t="s">
        <v>2</v>
      </c>
      <c r="F13" s="120" t="s">
        <v>38</v>
      </c>
      <c r="G13" s="120" t="s">
        <v>4</v>
      </c>
      <c r="H13" s="120" t="s">
        <v>5</v>
      </c>
      <c r="I13" s="120" t="s">
        <v>6</v>
      </c>
      <c r="J13" s="120" t="s">
        <v>7</v>
      </c>
      <c r="K13" s="120" t="s">
        <v>39</v>
      </c>
      <c r="L13" s="120" t="s">
        <v>9</v>
      </c>
      <c r="M13" s="120" t="s">
        <v>10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63.75" x14ac:dyDescent="0.2">
      <c r="A14" s="121" t="s">
        <v>156</v>
      </c>
      <c r="B14" s="122" t="s">
        <v>45</v>
      </c>
      <c r="C14" s="122" t="s">
        <v>46</v>
      </c>
      <c r="D14" s="123" t="s">
        <v>47</v>
      </c>
      <c r="E14" s="123" t="s">
        <v>47</v>
      </c>
      <c r="F14" s="123" t="s">
        <v>47</v>
      </c>
      <c r="G14" s="123" t="s">
        <v>47</v>
      </c>
      <c r="H14" s="123" t="s">
        <v>47</v>
      </c>
      <c r="I14" s="123" t="s">
        <v>47</v>
      </c>
      <c r="J14" s="123" t="s">
        <v>47</v>
      </c>
      <c r="K14" s="123" t="s">
        <v>47</v>
      </c>
      <c r="L14" s="123" t="s">
        <v>47</v>
      </c>
      <c r="M14" s="123" t="s">
        <v>47</v>
      </c>
      <c r="N14" s="55"/>
    </row>
    <row r="15" spans="1:28" s="59" customFormat="1" ht="12.75" x14ac:dyDescent="0.2">
      <c r="A15" s="121"/>
      <c r="B15" s="124" t="str">
        <f>'Analysis Inputs '!B3</f>
        <v>Mod Gross</v>
      </c>
      <c r="C15" s="125"/>
      <c r="D15" s="126">
        <f>IF($B$15="Gross", 5, IF($B$15="Mod Gross", 9, IF($B$15="Triple Net", 1,"Error")))</f>
        <v>9</v>
      </c>
      <c r="E15" s="126">
        <f t="shared" ref="E15:M15" si="0">IF($B$15="Gross", 5, IF($B$15="Mod Gross", 9, IF($B$15="Triple Net", 1,"Error")))</f>
        <v>9</v>
      </c>
      <c r="F15" s="126">
        <f t="shared" si="0"/>
        <v>9</v>
      </c>
      <c r="G15" s="126">
        <f t="shared" si="0"/>
        <v>9</v>
      </c>
      <c r="H15" s="126">
        <f t="shared" si="0"/>
        <v>9</v>
      </c>
      <c r="I15" s="126">
        <f t="shared" si="0"/>
        <v>9</v>
      </c>
      <c r="J15" s="126">
        <f t="shared" si="0"/>
        <v>9</v>
      </c>
      <c r="K15" s="126">
        <f t="shared" si="0"/>
        <v>9</v>
      </c>
      <c r="L15" s="126">
        <f t="shared" si="0"/>
        <v>9</v>
      </c>
      <c r="M15" s="126">
        <f t="shared" si="0"/>
        <v>9</v>
      </c>
      <c r="N15" s="58"/>
    </row>
    <row r="16" spans="1:28" ht="90" x14ac:dyDescent="0.2">
      <c r="A16" s="121" t="s">
        <v>48</v>
      </c>
      <c r="B16" s="122" t="s">
        <v>49</v>
      </c>
      <c r="C16" s="122" t="s">
        <v>50</v>
      </c>
      <c r="D16" s="123" t="s">
        <v>51</v>
      </c>
      <c r="E16" s="123" t="s">
        <v>52</v>
      </c>
      <c r="F16" s="123" t="s">
        <v>52</v>
      </c>
      <c r="G16" s="123" t="s">
        <v>52</v>
      </c>
      <c r="H16" s="123" t="s">
        <v>52</v>
      </c>
      <c r="I16" s="123" t="s">
        <v>52</v>
      </c>
      <c r="J16" s="123" t="s">
        <v>51</v>
      </c>
      <c r="K16" s="123" t="s">
        <v>51</v>
      </c>
      <c r="L16" s="123" t="s">
        <v>51</v>
      </c>
      <c r="M16" s="123" t="s">
        <v>52</v>
      </c>
      <c r="N16" s="55"/>
    </row>
    <row r="17" spans="1:14" ht="12.75" x14ac:dyDescent="0.2">
      <c r="A17" s="121"/>
      <c r="B17" s="124" t="str">
        <f>'Analysis Inputs '!B4</f>
        <v>Below Average</v>
      </c>
      <c r="C17" s="125"/>
      <c r="D17" s="126">
        <f>IF($B$17="Above Average", 9, IF($B$17="Average", 5,IF($B$17="Below Average",0,"Error")))</f>
        <v>0</v>
      </c>
      <c r="E17" s="126">
        <f t="shared" ref="E17:M17" si="1">IF($B$17="Above Average", 9, IF($B$17="Average", 5,IF($B$17="Below Average",0,"Error")))</f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126">
        <f t="shared" si="1"/>
        <v>0</v>
      </c>
      <c r="J17" s="126">
        <f t="shared" si="1"/>
        <v>0</v>
      </c>
      <c r="K17" s="126">
        <f t="shared" si="1"/>
        <v>0</v>
      </c>
      <c r="L17" s="126">
        <f t="shared" si="1"/>
        <v>0</v>
      </c>
      <c r="M17" s="126">
        <f t="shared" si="1"/>
        <v>0</v>
      </c>
      <c r="N17" s="55"/>
    </row>
    <row r="18" spans="1:14" ht="67.5" x14ac:dyDescent="0.2">
      <c r="A18" s="121" t="s">
        <v>157</v>
      </c>
      <c r="B18" s="125" t="s">
        <v>44</v>
      </c>
      <c r="C18" s="127" t="s">
        <v>53</v>
      </c>
      <c r="D18" s="128" t="s">
        <v>54</v>
      </c>
      <c r="E18" s="128" t="s">
        <v>54</v>
      </c>
      <c r="F18" s="128" t="s">
        <v>55</v>
      </c>
      <c r="G18" s="128" t="s">
        <v>55</v>
      </c>
      <c r="H18" s="128" t="s">
        <v>56</v>
      </c>
      <c r="I18" s="128" t="s">
        <v>56</v>
      </c>
      <c r="J18" s="128" t="s">
        <v>55</v>
      </c>
      <c r="K18" s="128" t="s">
        <v>55</v>
      </c>
      <c r="L18" s="128" t="s">
        <v>56</v>
      </c>
      <c r="M18" s="128" t="s">
        <v>54</v>
      </c>
      <c r="N18" s="55"/>
    </row>
    <row r="19" spans="1:14" ht="12.75" x14ac:dyDescent="0.2">
      <c r="A19" s="121"/>
      <c r="B19" s="124" t="str">
        <f>'Analysis Inputs '!B5</f>
        <v>No</v>
      </c>
      <c r="C19" s="127"/>
      <c r="D19" s="126">
        <f>IF($B$19="Yes",1,IF($B$19="No",0,"Error"))</f>
        <v>0</v>
      </c>
      <c r="E19" s="126">
        <f>IF($B$19="Yes",1,IF($B$19="No",0,"Error"))</f>
        <v>0</v>
      </c>
      <c r="F19" s="126">
        <f>IF($B$19="Yes",5,IF($B$19="No",0,"Error"))</f>
        <v>0</v>
      </c>
      <c r="G19" s="126">
        <f>IF($B$19="Yes",5,IF($B$19="No",0,"Error"))</f>
        <v>0</v>
      </c>
      <c r="H19" s="126">
        <f>IF($B$19="Yes",9,IF($B$19="No",0,"Error"))</f>
        <v>0</v>
      </c>
      <c r="I19" s="126">
        <f>IF($B$19="Yes",9,IF($B$19="No",0,"Error"))</f>
        <v>0</v>
      </c>
      <c r="J19" s="126">
        <f>IF($B$19="Yes",5,IF($B$19="No",0,"Error"))</f>
        <v>0</v>
      </c>
      <c r="K19" s="126">
        <f>IF($B$19="Yes",5,IF($B$19="No",0,"Error"))</f>
        <v>0</v>
      </c>
      <c r="L19" s="126">
        <f>IF($B$19="Yes",9,IF($B$19="No",0,"Error"))</f>
        <v>0</v>
      </c>
      <c r="M19" s="126">
        <f>IF($B$19="Yes",1,IF($B$19="No",0,"Error"))</f>
        <v>0</v>
      </c>
      <c r="N19" s="55"/>
    </row>
    <row r="20" spans="1:14" ht="78.75" x14ac:dyDescent="0.2">
      <c r="A20" s="121" t="s">
        <v>158</v>
      </c>
      <c r="B20" s="129" t="s">
        <v>58</v>
      </c>
      <c r="C20" s="122" t="s">
        <v>59</v>
      </c>
      <c r="D20" s="123" t="s">
        <v>60</v>
      </c>
      <c r="E20" s="123" t="s">
        <v>61</v>
      </c>
      <c r="F20" s="123" t="s">
        <v>62</v>
      </c>
      <c r="G20" s="123" t="s">
        <v>62</v>
      </c>
      <c r="H20" s="123" t="s">
        <v>62</v>
      </c>
      <c r="I20" s="123" t="s">
        <v>62</v>
      </c>
      <c r="J20" s="123" t="s">
        <v>62</v>
      </c>
      <c r="K20" s="123" t="s">
        <v>60</v>
      </c>
      <c r="L20" s="123" t="s">
        <v>62</v>
      </c>
      <c r="M20" s="123" t="s">
        <v>61</v>
      </c>
      <c r="N20" s="55"/>
    </row>
    <row r="21" spans="1:14" ht="12.75" x14ac:dyDescent="0.2">
      <c r="A21" s="121"/>
      <c r="B21" s="130" t="str">
        <f>'Analysis Inputs '!B6</f>
        <v>No</v>
      </c>
      <c r="C21" s="122"/>
      <c r="D21" s="126">
        <f>IF($B$21="Yes",0,IF($B$21="No",0,"Error"))</f>
        <v>0</v>
      </c>
      <c r="E21" s="126">
        <f>IF($B$21="Yes",9,IF($B$21="No",1,"Error"))</f>
        <v>1</v>
      </c>
      <c r="F21" s="126">
        <f>IF($B$21="Yes",5,IF($B$21="No",1,"Error"))</f>
        <v>1</v>
      </c>
      <c r="G21" s="126">
        <f>IF($B$21="Yes",5,IF($B$21="No",1,"Error"))</f>
        <v>1</v>
      </c>
      <c r="H21" s="126">
        <f>IF($B$21="Yes",5,IF($B$21="No",1,"Error"))</f>
        <v>1</v>
      </c>
      <c r="I21" s="126">
        <f>IF($B$21="Yes",5,IF($B$21="No",1,"Error"))</f>
        <v>1</v>
      </c>
      <c r="J21" s="126">
        <f>IF($B$21="Yes",5,IF($B$21="No",1,"Error"))</f>
        <v>1</v>
      </c>
      <c r="K21" s="126">
        <f>IF($B$21="Yes",0,IF($B$21="No",0,"Error"))</f>
        <v>0</v>
      </c>
      <c r="L21" s="126">
        <f>IF($B$21="Yes",5,IF($B$21="No",1,"Error"))</f>
        <v>1</v>
      </c>
      <c r="M21" s="126">
        <f>IF($B$21="Yes",9,IF($B$21="No",1,"Error"))</f>
        <v>1</v>
      </c>
      <c r="N21" s="55"/>
    </row>
    <row r="22" spans="1:14" ht="38.25" x14ac:dyDescent="0.2">
      <c r="A22" s="121" t="s">
        <v>63</v>
      </c>
      <c r="B22" s="122" t="s">
        <v>44</v>
      </c>
      <c r="C22" s="122" t="s">
        <v>64</v>
      </c>
      <c r="D22" s="123" t="s">
        <v>65</v>
      </c>
      <c r="E22" s="123" t="s">
        <v>60</v>
      </c>
      <c r="F22" s="123" t="s">
        <v>60</v>
      </c>
      <c r="G22" s="123" t="s">
        <v>60</v>
      </c>
      <c r="H22" s="123" t="s">
        <v>60</v>
      </c>
      <c r="I22" s="123" t="s">
        <v>60</v>
      </c>
      <c r="J22" s="123" t="s">
        <v>60</v>
      </c>
      <c r="K22" s="123" t="s">
        <v>55</v>
      </c>
      <c r="L22" s="123" t="s">
        <v>60</v>
      </c>
      <c r="M22" s="123" t="s">
        <v>60</v>
      </c>
      <c r="N22" s="55"/>
    </row>
    <row r="23" spans="1:14" ht="12.75" x14ac:dyDescent="0.2">
      <c r="A23" s="121"/>
      <c r="B23" s="124" t="str">
        <f>'Analysis Inputs '!B7</f>
        <v>Yes</v>
      </c>
      <c r="C23" s="122"/>
      <c r="D23" s="126">
        <f>IF($B$23="Yes",9,IF($B$23="No",0,"Error"))</f>
        <v>9</v>
      </c>
      <c r="E23" s="126">
        <f>IF($B$23="Yes",0,IF($B$23="No",0,"Error"))</f>
        <v>0</v>
      </c>
      <c r="F23" s="126">
        <f t="shared" ref="F23:M23" si="2">IF($B$23="Yes",0,IF($B$23="No",0,"Error"))</f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>IF($B$23="Yes",5,IF($B$23="No",0,"Error"))</f>
        <v>5</v>
      </c>
      <c r="L23" s="126">
        <f t="shared" si="2"/>
        <v>0</v>
      </c>
      <c r="M23" s="126">
        <f t="shared" si="2"/>
        <v>0</v>
      </c>
      <c r="N23" s="55"/>
    </row>
    <row r="24" spans="1:14" ht="112.5" x14ac:dyDescent="0.2">
      <c r="A24" s="121" t="s">
        <v>159</v>
      </c>
      <c r="B24" s="122" t="s">
        <v>44</v>
      </c>
      <c r="C24" s="122" t="s">
        <v>66</v>
      </c>
      <c r="D24" s="123" t="s">
        <v>67</v>
      </c>
      <c r="E24" s="123" t="s">
        <v>68</v>
      </c>
      <c r="F24" s="123" t="s">
        <v>67</v>
      </c>
      <c r="G24" s="123" t="s">
        <v>67</v>
      </c>
      <c r="H24" s="123" t="s">
        <v>69</v>
      </c>
      <c r="I24" s="123" t="s">
        <v>69</v>
      </c>
      <c r="J24" s="123" t="s">
        <v>67</v>
      </c>
      <c r="K24" s="123" t="s">
        <v>67</v>
      </c>
      <c r="L24" s="123" t="s">
        <v>69</v>
      </c>
      <c r="M24" s="123" t="s">
        <v>68</v>
      </c>
      <c r="N24" s="55"/>
    </row>
    <row r="25" spans="1:14" ht="12.75" x14ac:dyDescent="0.2">
      <c r="A25" s="121"/>
      <c r="B25" s="124" t="str">
        <f>'Analysis Inputs '!B8</f>
        <v>Yes</v>
      </c>
      <c r="C25" s="122"/>
      <c r="D25" s="126">
        <f>IF($B$25="Yes",1,IF($B$25="No",5,"Error"))</f>
        <v>1</v>
      </c>
      <c r="E25" s="126">
        <f>IF($B$25="Yes",0,IF($B$25="No",9,"Error"))</f>
        <v>0</v>
      </c>
      <c r="F25" s="126">
        <f>IF($B$25="Yes",1,IF($B$25="No",5,"Error"))</f>
        <v>1</v>
      </c>
      <c r="G25" s="126">
        <f>IF($B$25="Yes",1,IF($B$25="No",5,"Error"))</f>
        <v>1</v>
      </c>
      <c r="H25" s="126">
        <f>IF($B$25="Yes",5,IF($B$25="No",5,"Error"))</f>
        <v>5</v>
      </c>
      <c r="I25" s="126">
        <f>IF($B$25="Yes",5,IF($B$25="No",5,"Error"))</f>
        <v>5</v>
      </c>
      <c r="J25" s="126">
        <f>IF($B$25="Yes",1,IF($B$25="No",5,"Error"))</f>
        <v>1</v>
      </c>
      <c r="K25" s="126">
        <f>IF($B$25="Yes",1,IF($B$25="No",5,"Error"))</f>
        <v>1</v>
      </c>
      <c r="L25" s="126">
        <f>IF($B$25="Yes",5,IF($B$25="No",5,"Error"))</f>
        <v>5</v>
      </c>
      <c r="M25" s="126">
        <f>IF($B$25="Yes",0,IF($B$25="No",9,"Error"))</f>
        <v>0</v>
      </c>
      <c r="N25" s="55"/>
    </row>
    <row r="26" spans="1:14" ht="67.5" x14ac:dyDescent="0.2">
      <c r="A26" s="121" t="s">
        <v>160</v>
      </c>
      <c r="B26" s="122" t="s">
        <v>44</v>
      </c>
      <c r="C26" s="122" t="s">
        <v>70</v>
      </c>
      <c r="D26" s="123" t="s">
        <v>71</v>
      </c>
      <c r="E26" s="123" t="s">
        <v>71</v>
      </c>
      <c r="F26" s="123" t="s">
        <v>68</v>
      </c>
      <c r="G26" s="123" t="s">
        <v>72</v>
      </c>
      <c r="H26" s="123" t="s">
        <v>68</v>
      </c>
      <c r="I26" s="123" t="s">
        <v>68</v>
      </c>
      <c r="J26" s="123" t="s">
        <v>72</v>
      </c>
      <c r="K26" s="123" t="s">
        <v>72</v>
      </c>
      <c r="L26" s="123" t="s">
        <v>68</v>
      </c>
      <c r="M26" s="123" t="s">
        <v>71</v>
      </c>
      <c r="N26" s="55"/>
    </row>
    <row r="27" spans="1:14" ht="12.75" x14ac:dyDescent="0.2">
      <c r="A27" s="121"/>
      <c r="B27" s="124" t="str">
        <f>'Analysis Inputs '!B9</f>
        <v>No</v>
      </c>
      <c r="C27" s="122"/>
      <c r="D27" s="126">
        <f>IF($B$27="Yes",0,IF($B$27="No",1,"Error"))</f>
        <v>1</v>
      </c>
      <c r="E27" s="126">
        <f>IF($B$27="Yes",0,IF($B$27="No",1,"Error"))</f>
        <v>1</v>
      </c>
      <c r="F27" s="126">
        <f>IF($B$27="Yes",0,IF($B$27="No",9,"Error"))</f>
        <v>9</v>
      </c>
      <c r="G27" s="126">
        <f>IF($B$27="Yes",0,IF($B$27="No",1,"Error"))</f>
        <v>1</v>
      </c>
      <c r="H27" s="126">
        <f>IF($B$27="Yes",0,IF($B$27="No",9,"Error"))</f>
        <v>9</v>
      </c>
      <c r="I27" s="126">
        <f>IF($B$27="Yes",0,IF($B$27="No",9,"Error"))</f>
        <v>9</v>
      </c>
      <c r="J27" s="126">
        <f>IF($B$27="Yes",0,IF($B$27="No",1,"Error"))</f>
        <v>1</v>
      </c>
      <c r="K27" s="126">
        <f>IF($B$27="Yes",0,IF($B$27="No",1,"Error"))</f>
        <v>1</v>
      </c>
      <c r="L27" s="126">
        <f>IF($B$27="Yes",0,IF($B$27="No",9,"Error"))</f>
        <v>9</v>
      </c>
      <c r="M27" s="126">
        <f t="shared" ref="M27" si="3">IF($B$27="Yes",0,IF($B$27="No",1,"Error"))</f>
        <v>1</v>
      </c>
      <c r="N27" s="56"/>
    </row>
    <row r="28" spans="1:14" ht="78.75" x14ac:dyDescent="0.2">
      <c r="A28" s="121" t="s">
        <v>110</v>
      </c>
      <c r="B28" s="122" t="s">
        <v>44</v>
      </c>
      <c r="C28" s="122" t="s">
        <v>73</v>
      </c>
      <c r="D28" s="123" t="s">
        <v>54</v>
      </c>
      <c r="E28" s="123" t="s">
        <v>54</v>
      </c>
      <c r="F28" s="123" t="s">
        <v>56</v>
      </c>
      <c r="G28" s="123" t="s">
        <v>54</v>
      </c>
      <c r="H28" s="123" t="s">
        <v>65</v>
      </c>
      <c r="I28" s="123" t="s">
        <v>65</v>
      </c>
      <c r="J28" s="123" t="s">
        <v>65</v>
      </c>
      <c r="K28" s="123" t="s">
        <v>65</v>
      </c>
      <c r="L28" s="123" t="s">
        <v>65</v>
      </c>
      <c r="M28" s="123" t="s">
        <v>54</v>
      </c>
      <c r="N28" s="55"/>
    </row>
    <row r="29" spans="1:14" ht="12.75" x14ac:dyDescent="0.2">
      <c r="A29" s="121"/>
      <c r="B29" s="124" t="str">
        <f>'Analysis Inputs '!B10</f>
        <v>Yes</v>
      </c>
      <c r="C29" s="122"/>
      <c r="D29" s="126">
        <f>IF($B$29="Yes",1,IF($B$29="No",0,"Error"))</f>
        <v>1</v>
      </c>
      <c r="E29" s="126">
        <f>IF($B$29="Yes",1,IF($B$29="No",0,"Error"))</f>
        <v>1</v>
      </c>
      <c r="F29" s="126">
        <f>IF($B$29="Yes",9,IF($B$29="No",0,"Error"))</f>
        <v>9</v>
      </c>
      <c r="G29" s="126">
        <f>IF($B$29="Yes",1,IF($B$29="No",0,"Error"))</f>
        <v>1</v>
      </c>
      <c r="H29" s="126">
        <f>IF($B$29="Yes",9,IF($B$29="No",0,"Error"))</f>
        <v>9</v>
      </c>
      <c r="I29" s="126">
        <f>IF($B$29="Yes",9,IF($B$29="No",0,"Error"))</f>
        <v>9</v>
      </c>
      <c r="J29" s="126">
        <f>IF($B$29="Yes",9,IF($B$29="No",0,"Error"))</f>
        <v>9</v>
      </c>
      <c r="K29" s="126">
        <f>IF($B$29="Yes",9,IF($B$29="No",0,"Error"))</f>
        <v>9</v>
      </c>
      <c r="L29" s="126">
        <f>IF($B$29="Yes",9,IF($B$29="No",0,"Error"))</f>
        <v>9</v>
      </c>
      <c r="M29" s="126">
        <f>IF($B$29="Yes",1,IF($B$29="No",0,"Error"))</f>
        <v>1</v>
      </c>
      <c r="N29" s="55"/>
    </row>
    <row r="30" spans="1:14" ht="33.75" x14ac:dyDescent="0.2">
      <c r="A30" s="121" t="s">
        <v>161</v>
      </c>
      <c r="B30" s="122" t="s">
        <v>44</v>
      </c>
      <c r="C30" s="122" t="s">
        <v>74</v>
      </c>
      <c r="D30" s="123" t="s">
        <v>60</v>
      </c>
      <c r="E30" s="123" t="s">
        <v>60</v>
      </c>
      <c r="F30" s="123" t="s">
        <v>60</v>
      </c>
      <c r="G30" s="123" t="s">
        <v>75</v>
      </c>
      <c r="H30" s="123" t="s">
        <v>60</v>
      </c>
      <c r="I30" s="123" t="s">
        <v>60</v>
      </c>
      <c r="J30" s="123" t="s">
        <v>60</v>
      </c>
      <c r="K30" s="123" t="s">
        <v>60</v>
      </c>
      <c r="L30" s="123" t="s">
        <v>60</v>
      </c>
      <c r="M30" s="123" t="s">
        <v>60</v>
      </c>
      <c r="N30" s="55"/>
    </row>
    <row r="31" spans="1:14" ht="12.75" x14ac:dyDescent="0.2">
      <c r="A31" s="131"/>
      <c r="B31" s="132" t="str">
        <f>'Analysis Inputs '!B11</f>
        <v>No</v>
      </c>
      <c r="C31" s="131"/>
      <c r="D31" s="126">
        <f>IF($B$31="Yes",0,IF($B$31="No",0,"Error"))</f>
        <v>0</v>
      </c>
      <c r="E31" s="126">
        <f t="shared" ref="E31:M31" si="4">IF($B$31="Yes",0,IF($B$31="No",0,"Error"))</f>
        <v>0</v>
      </c>
      <c r="F31" s="126">
        <f t="shared" si="4"/>
        <v>0</v>
      </c>
      <c r="G31" s="126">
        <f>IF($B$31="Yes",9,IF($B$31="No",1,"Error"))</f>
        <v>1</v>
      </c>
      <c r="H31" s="126">
        <f t="shared" si="4"/>
        <v>0</v>
      </c>
      <c r="I31" s="126">
        <f t="shared" si="4"/>
        <v>0</v>
      </c>
      <c r="J31" s="126">
        <f t="shared" si="4"/>
        <v>0</v>
      </c>
      <c r="K31" s="126">
        <f t="shared" si="4"/>
        <v>0</v>
      </c>
      <c r="L31" s="126">
        <f t="shared" si="4"/>
        <v>0</v>
      </c>
      <c r="M31" s="126">
        <f t="shared" si="4"/>
        <v>0</v>
      </c>
    </row>
    <row r="32" spans="1:14" s="59" customFormat="1" ht="12.75" x14ac:dyDescent="0.2">
      <c r="A32" s="133"/>
      <c r="B32" s="121"/>
      <c r="C32" s="133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4" s="59" customFormat="1" ht="12.75" x14ac:dyDescent="0.2">
      <c r="A33" s="134"/>
      <c r="B33" s="121"/>
      <c r="C33" s="134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4" ht="18" x14ac:dyDescent="0.25">
      <c r="A34" s="135"/>
      <c r="B34" s="123"/>
      <c r="C34" s="136" t="s">
        <v>76</v>
      </c>
      <c r="D34" s="137">
        <f>SUM(D15,D17,D19,D21,D23,D25,D27,D29,D31)</f>
        <v>21</v>
      </c>
      <c r="E34" s="137">
        <f t="shared" ref="E34:M34" si="5">SUM(E15,E17,E19,E21,E23,E25,E27,E29,E31)</f>
        <v>12</v>
      </c>
      <c r="F34" s="137">
        <f t="shared" si="5"/>
        <v>29</v>
      </c>
      <c r="G34" s="137">
        <f t="shared" si="5"/>
        <v>14</v>
      </c>
      <c r="H34" s="137">
        <f t="shared" si="5"/>
        <v>33</v>
      </c>
      <c r="I34" s="137">
        <f t="shared" si="5"/>
        <v>33</v>
      </c>
      <c r="J34" s="137">
        <f t="shared" si="5"/>
        <v>21</v>
      </c>
      <c r="K34" s="137">
        <f t="shared" si="5"/>
        <v>25</v>
      </c>
      <c r="L34" s="137">
        <f t="shared" si="5"/>
        <v>33</v>
      </c>
      <c r="M34" s="137">
        <f t="shared" si="5"/>
        <v>12</v>
      </c>
    </row>
    <row r="35" spans="1:14" ht="18" x14ac:dyDescent="0.25">
      <c r="A35" s="123"/>
      <c r="B35" s="123"/>
      <c r="C35" s="136" t="s">
        <v>115</v>
      </c>
      <c r="D35" s="138">
        <f>D34/(SUM($D$34:$M$34))</f>
        <v>9.012875536480687E-2</v>
      </c>
      <c r="E35" s="138">
        <f t="shared" ref="E35:M35" si="6">E34/(SUM($D$34:$M$34))</f>
        <v>5.1502145922746781E-2</v>
      </c>
      <c r="F35" s="138">
        <f t="shared" si="6"/>
        <v>0.12446351931330472</v>
      </c>
      <c r="G35" s="138">
        <f t="shared" si="6"/>
        <v>6.0085836909871244E-2</v>
      </c>
      <c r="H35" s="138">
        <f t="shared" si="6"/>
        <v>0.14163090128755365</v>
      </c>
      <c r="I35" s="138">
        <f t="shared" si="6"/>
        <v>0.14163090128755365</v>
      </c>
      <c r="J35" s="138">
        <f t="shared" si="6"/>
        <v>9.012875536480687E-2</v>
      </c>
      <c r="K35" s="138">
        <f t="shared" si="6"/>
        <v>0.1072961373390558</v>
      </c>
      <c r="L35" s="138">
        <f t="shared" si="6"/>
        <v>0.14163090128755365</v>
      </c>
      <c r="M35" s="138">
        <f t="shared" si="6"/>
        <v>5.1502145922746781E-2</v>
      </c>
      <c r="N35" s="54">
        <f>SUM(D35:M35)</f>
        <v>1</v>
      </c>
    </row>
    <row r="36" spans="1:14" ht="12.75" x14ac:dyDescent="0.2">
      <c r="A36" s="12"/>
      <c r="B36" s="12"/>
      <c r="C36" s="12"/>
    </row>
    <row r="37" spans="1:14" ht="12.75" x14ac:dyDescent="0.2">
      <c r="A37" s="12"/>
      <c r="B37" s="12"/>
      <c r="C37" s="12"/>
    </row>
    <row r="38" spans="1:14" ht="12.75" x14ac:dyDescent="0.2">
      <c r="A38" s="12"/>
      <c r="B38" s="12"/>
      <c r="C38" s="12"/>
    </row>
    <row r="39" spans="1:14" ht="12.75" x14ac:dyDescent="0.2">
      <c r="A39" s="12"/>
      <c r="B39" s="12"/>
      <c r="C39" s="12"/>
    </row>
    <row r="40" spans="1:14" ht="12.75" x14ac:dyDescent="0.2">
      <c r="A40" s="12"/>
      <c r="B40" s="12"/>
      <c r="C40" s="12"/>
    </row>
    <row r="41" spans="1:14" ht="12.75" x14ac:dyDescent="0.2">
      <c r="A41" s="12"/>
      <c r="B41" s="12"/>
      <c r="C41" s="12"/>
    </row>
    <row r="42" spans="1:14" ht="12.75" x14ac:dyDescent="0.2">
      <c r="A42" s="12"/>
      <c r="B42" s="12"/>
      <c r="C42" s="12"/>
    </row>
    <row r="43" spans="1:14" ht="12.75" x14ac:dyDescent="0.2">
      <c r="A43" s="12"/>
      <c r="B43" s="12"/>
      <c r="C43" s="12"/>
    </row>
    <row r="44" spans="1:14" ht="12.75" x14ac:dyDescent="0.2">
      <c r="A44" s="12"/>
      <c r="B44" s="12"/>
      <c r="C44" s="12"/>
    </row>
    <row r="45" spans="1:14" ht="12.75" x14ac:dyDescent="0.2">
      <c r="A45" s="12"/>
      <c r="B45" s="12"/>
      <c r="C45" s="12"/>
    </row>
    <row r="46" spans="1:14" ht="12.75" x14ac:dyDescent="0.2">
      <c r="A46" s="12"/>
      <c r="B46" s="12"/>
      <c r="C46" s="12"/>
    </row>
    <row r="47" spans="1:14" ht="12.75" x14ac:dyDescent="0.2">
      <c r="A47" s="12"/>
      <c r="B47" s="12"/>
      <c r="C47" s="12"/>
    </row>
    <row r="48" spans="1:14" ht="12.75" x14ac:dyDescent="0.2">
      <c r="A48" s="12"/>
      <c r="B48" s="12"/>
      <c r="C48" s="12"/>
    </row>
    <row r="49" spans="1:3" ht="12.75" x14ac:dyDescent="0.2">
      <c r="A49" s="12"/>
      <c r="B49" s="12"/>
      <c r="C49" s="12"/>
    </row>
    <row r="50" spans="1:3" ht="12.75" x14ac:dyDescent="0.2">
      <c r="A50" s="12"/>
      <c r="B50" s="12"/>
      <c r="C50" s="12"/>
    </row>
    <row r="51" spans="1:3" ht="12.75" x14ac:dyDescent="0.2">
      <c r="A51" s="12"/>
      <c r="B51" s="12"/>
      <c r="C51" s="12"/>
    </row>
    <row r="52" spans="1:3" ht="12.75" x14ac:dyDescent="0.2">
      <c r="A52" s="12"/>
      <c r="B52" s="12"/>
      <c r="C52" s="12"/>
    </row>
    <row r="53" spans="1:3" ht="12.75" x14ac:dyDescent="0.2">
      <c r="A53" s="12"/>
      <c r="B53" s="12"/>
      <c r="C53" s="12"/>
    </row>
    <row r="54" spans="1:3" ht="12.75" x14ac:dyDescent="0.2">
      <c r="A54" s="12"/>
      <c r="B54" s="12"/>
      <c r="C54" s="12"/>
    </row>
    <row r="55" spans="1:3" ht="12.75" x14ac:dyDescent="0.2">
      <c r="A55" s="12"/>
      <c r="B55" s="12"/>
      <c r="C55" s="12"/>
    </row>
    <row r="56" spans="1:3" ht="12.75" x14ac:dyDescent="0.2">
      <c r="A56" s="12"/>
      <c r="B56" s="12"/>
      <c r="C56" s="12"/>
    </row>
    <row r="57" spans="1:3" ht="12.75" x14ac:dyDescent="0.2">
      <c r="A57" s="12"/>
      <c r="B57" s="12"/>
      <c r="C57" s="12"/>
    </row>
    <row r="58" spans="1:3" ht="12.75" x14ac:dyDescent="0.2">
      <c r="A58" s="12"/>
      <c r="B58" s="12"/>
      <c r="C58" s="12"/>
    </row>
    <row r="59" spans="1:3" ht="12.75" x14ac:dyDescent="0.2">
      <c r="A59" s="12"/>
      <c r="B59" s="12"/>
      <c r="C59" s="12"/>
    </row>
    <row r="60" spans="1:3" ht="12.75" x14ac:dyDescent="0.2">
      <c r="A60" s="12"/>
      <c r="B60" s="12"/>
      <c r="C60" s="12"/>
    </row>
    <row r="61" spans="1:3" ht="12.75" x14ac:dyDescent="0.2">
      <c r="A61" s="12"/>
      <c r="B61" s="12"/>
      <c r="C61" s="12"/>
    </row>
    <row r="62" spans="1:3" ht="12.75" x14ac:dyDescent="0.2">
      <c r="A62" s="12"/>
      <c r="B62" s="12"/>
      <c r="C62" s="12"/>
    </row>
    <row r="63" spans="1:3" ht="12.75" x14ac:dyDescent="0.2">
      <c r="A63" s="12"/>
      <c r="B63" s="12"/>
      <c r="C63" s="12"/>
    </row>
    <row r="64" spans="1:3" ht="12.75" x14ac:dyDescent="0.2">
      <c r="A64" s="12"/>
      <c r="B64" s="12"/>
      <c r="C64" s="12"/>
    </row>
    <row r="65" spans="1:3" ht="12.75" x14ac:dyDescent="0.2">
      <c r="A65" s="12"/>
      <c r="B65" s="12"/>
      <c r="C65" s="12"/>
    </row>
    <row r="66" spans="1:3" ht="12.75" x14ac:dyDescent="0.2">
      <c r="A66" s="12"/>
      <c r="B66" s="12"/>
      <c r="C66" s="12"/>
    </row>
    <row r="67" spans="1:3" ht="12.75" x14ac:dyDescent="0.2">
      <c r="A67" s="12"/>
      <c r="B67" s="12"/>
      <c r="C67" s="12"/>
    </row>
    <row r="68" spans="1:3" ht="12.75" x14ac:dyDescent="0.2">
      <c r="A68" s="12"/>
      <c r="B68" s="12"/>
      <c r="C68" s="12"/>
    </row>
    <row r="69" spans="1:3" ht="12.75" x14ac:dyDescent="0.2">
      <c r="A69" s="12"/>
      <c r="B69" s="12"/>
      <c r="C69" s="12"/>
    </row>
    <row r="70" spans="1:3" ht="12.75" x14ac:dyDescent="0.2">
      <c r="A70" s="12"/>
      <c r="B70" s="12"/>
      <c r="C70" s="12"/>
    </row>
    <row r="71" spans="1:3" ht="12.75" x14ac:dyDescent="0.2">
      <c r="A71" s="12"/>
      <c r="B71" s="12"/>
      <c r="C71" s="12"/>
    </row>
    <row r="72" spans="1:3" ht="12.75" x14ac:dyDescent="0.2">
      <c r="A72" s="12"/>
      <c r="B72" s="12"/>
      <c r="C72" s="12"/>
    </row>
    <row r="73" spans="1:3" ht="12.75" x14ac:dyDescent="0.2">
      <c r="A73" s="12"/>
      <c r="B73" s="12"/>
      <c r="C73" s="12"/>
    </row>
    <row r="74" spans="1:3" ht="12.75" x14ac:dyDescent="0.2">
      <c r="A74" s="12"/>
      <c r="B74" s="12"/>
      <c r="C74" s="12"/>
    </row>
    <row r="75" spans="1:3" ht="12.75" x14ac:dyDescent="0.2">
      <c r="A75" s="12"/>
      <c r="B75" s="12"/>
      <c r="C75" s="12"/>
    </row>
    <row r="76" spans="1:3" ht="12.75" x14ac:dyDescent="0.2">
      <c r="A76" s="12"/>
      <c r="B76" s="12"/>
      <c r="C76" s="12"/>
    </row>
    <row r="77" spans="1:3" ht="12.75" x14ac:dyDescent="0.2">
      <c r="A77" s="12"/>
      <c r="B77" s="12"/>
      <c r="C77" s="12"/>
    </row>
    <row r="78" spans="1:3" ht="12.75" x14ac:dyDescent="0.2">
      <c r="A78" s="12"/>
      <c r="B78" s="12"/>
      <c r="C78" s="12"/>
    </row>
    <row r="79" spans="1:3" ht="12.75" x14ac:dyDescent="0.2">
      <c r="A79" s="12"/>
      <c r="B79" s="12"/>
      <c r="C79" s="12"/>
    </row>
    <row r="80" spans="1:3" ht="12.75" x14ac:dyDescent="0.2">
      <c r="A80" s="12"/>
      <c r="B80" s="12"/>
      <c r="C80" s="12"/>
    </row>
    <row r="81" spans="1:3" ht="12.75" x14ac:dyDescent="0.2">
      <c r="A81" s="12"/>
      <c r="B81" s="12"/>
      <c r="C81" s="12"/>
    </row>
    <row r="82" spans="1:3" ht="12.75" x14ac:dyDescent="0.2">
      <c r="A82" s="12"/>
      <c r="B82" s="12"/>
      <c r="C82" s="12"/>
    </row>
    <row r="83" spans="1:3" ht="12.75" x14ac:dyDescent="0.2">
      <c r="A83" s="12"/>
      <c r="B83" s="12"/>
      <c r="C83" s="12"/>
    </row>
    <row r="84" spans="1:3" ht="12.75" x14ac:dyDescent="0.2">
      <c r="A84" s="12"/>
      <c r="B84" s="12"/>
      <c r="C84" s="12"/>
    </row>
    <row r="85" spans="1:3" ht="12.75" x14ac:dyDescent="0.2">
      <c r="A85" s="12"/>
      <c r="B85" s="12"/>
      <c r="C85" s="12"/>
    </row>
    <row r="86" spans="1:3" ht="12.75" x14ac:dyDescent="0.2">
      <c r="A86" s="12"/>
      <c r="B86" s="12"/>
      <c r="C86" s="12"/>
    </row>
    <row r="87" spans="1:3" ht="12.75" x14ac:dyDescent="0.2">
      <c r="A87" s="12"/>
      <c r="B87" s="12"/>
      <c r="C87" s="12"/>
    </row>
    <row r="88" spans="1:3" ht="12.75" x14ac:dyDescent="0.2">
      <c r="A88" s="12"/>
      <c r="B88" s="12"/>
      <c r="C88" s="12"/>
    </row>
    <row r="89" spans="1:3" ht="12.75" x14ac:dyDescent="0.2">
      <c r="A89" s="12"/>
      <c r="B89" s="12"/>
      <c r="C89" s="12"/>
    </row>
    <row r="90" spans="1:3" ht="12.75" x14ac:dyDescent="0.2">
      <c r="A90" s="12"/>
      <c r="B90" s="12"/>
      <c r="C90" s="12"/>
    </row>
    <row r="91" spans="1:3" ht="12.75" x14ac:dyDescent="0.2">
      <c r="A91" s="12"/>
      <c r="B91" s="12"/>
      <c r="C91" s="12"/>
    </row>
    <row r="92" spans="1:3" ht="12.75" x14ac:dyDescent="0.2">
      <c r="A92" s="12"/>
      <c r="B92" s="12"/>
      <c r="C92" s="12"/>
    </row>
    <row r="93" spans="1:3" ht="12.75" x14ac:dyDescent="0.2">
      <c r="A93" s="12"/>
      <c r="B93" s="12"/>
      <c r="C93" s="12"/>
    </row>
    <row r="94" spans="1:3" ht="12.75" x14ac:dyDescent="0.2">
      <c r="A94" s="12"/>
      <c r="B94" s="12"/>
      <c r="C94" s="12"/>
    </row>
    <row r="95" spans="1:3" ht="12.75" x14ac:dyDescent="0.2">
      <c r="A95" s="12"/>
      <c r="B95" s="12"/>
      <c r="C95" s="12"/>
    </row>
    <row r="96" spans="1:3" ht="12.75" x14ac:dyDescent="0.2">
      <c r="A96" s="12"/>
      <c r="B96" s="12"/>
      <c r="C96" s="12"/>
    </row>
    <row r="97" spans="1:3" ht="12.75" x14ac:dyDescent="0.2">
      <c r="A97" s="12"/>
      <c r="B97" s="12"/>
      <c r="C97" s="12"/>
    </row>
    <row r="98" spans="1:3" ht="12.75" x14ac:dyDescent="0.2">
      <c r="A98" s="12"/>
      <c r="B98" s="12"/>
      <c r="C98" s="12"/>
    </row>
    <row r="99" spans="1:3" ht="12.75" x14ac:dyDescent="0.2">
      <c r="A99" s="12"/>
      <c r="B99" s="12"/>
      <c r="C99" s="12"/>
    </row>
    <row r="100" spans="1:3" ht="12.75" x14ac:dyDescent="0.2">
      <c r="A100" s="12"/>
      <c r="B100" s="12"/>
      <c r="C100" s="12"/>
    </row>
    <row r="101" spans="1:3" ht="12.75" x14ac:dyDescent="0.2">
      <c r="A101" s="12"/>
      <c r="B101" s="12"/>
      <c r="C101" s="12"/>
    </row>
    <row r="102" spans="1:3" ht="12.75" x14ac:dyDescent="0.2">
      <c r="A102" s="12"/>
      <c r="B102" s="12"/>
      <c r="C102" s="12"/>
    </row>
    <row r="103" spans="1:3" ht="12.75" x14ac:dyDescent="0.2">
      <c r="A103" s="12"/>
      <c r="B103" s="12"/>
      <c r="C103" s="12"/>
    </row>
    <row r="104" spans="1:3" ht="12.75" x14ac:dyDescent="0.2">
      <c r="A104" s="12"/>
      <c r="B104" s="12"/>
      <c r="C104" s="12"/>
    </row>
    <row r="105" spans="1:3" ht="12.75" x14ac:dyDescent="0.2">
      <c r="A105" s="12"/>
      <c r="B105" s="12"/>
      <c r="C105" s="12"/>
    </row>
    <row r="106" spans="1:3" ht="12.75" x14ac:dyDescent="0.2">
      <c r="A106" s="12"/>
      <c r="B106" s="12"/>
      <c r="C106" s="12"/>
    </row>
    <row r="107" spans="1:3" ht="12.75" x14ac:dyDescent="0.2">
      <c r="A107" s="12"/>
      <c r="B107" s="12"/>
      <c r="C107" s="12"/>
    </row>
    <row r="108" spans="1:3" ht="12.75" x14ac:dyDescent="0.2">
      <c r="A108" s="12"/>
      <c r="B108" s="12"/>
      <c r="C108" s="12"/>
    </row>
    <row r="109" spans="1:3" ht="12.75" x14ac:dyDescent="0.2">
      <c r="A109" s="12"/>
      <c r="B109" s="12"/>
      <c r="C109" s="12"/>
    </row>
    <row r="110" spans="1:3" ht="12.75" x14ac:dyDescent="0.2">
      <c r="A110" s="12"/>
      <c r="B110" s="12"/>
      <c r="C110" s="12"/>
    </row>
    <row r="111" spans="1:3" ht="12.75" x14ac:dyDescent="0.2">
      <c r="A111" s="12"/>
      <c r="B111" s="12"/>
      <c r="C111" s="12"/>
    </row>
    <row r="112" spans="1:3" ht="12.75" x14ac:dyDescent="0.2">
      <c r="A112" s="12"/>
      <c r="B112" s="12"/>
      <c r="C112" s="12"/>
    </row>
    <row r="113" spans="1:3" ht="12.75" x14ac:dyDescent="0.2">
      <c r="A113" s="12"/>
      <c r="B113" s="12"/>
      <c r="C113" s="12"/>
    </row>
    <row r="114" spans="1:3" ht="12.75" x14ac:dyDescent="0.2">
      <c r="A114" s="12"/>
      <c r="B114" s="12"/>
      <c r="C114" s="12"/>
    </row>
    <row r="115" spans="1:3" ht="12.75" x14ac:dyDescent="0.2">
      <c r="A115" s="12"/>
      <c r="B115" s="12"/>
      <c r="C115" s="12"/>
    </row>
    <row r="116" spans="1:3" ht="12.75" x14ac:dyDescent="0.2">
      <c r="A116" s="12"/>
      <c r="B116" s="12"/>
      <c r="C116" s="12"/>
    </row>
    <row r="117" spans="1:3" ht="12.75" x14ac:dyDescent="0.2">
      <c r="A117" s="12"/>
      <c r="B117" s="12"/>
      <c r="C117" s="12"/>
    </row>
    <row r="118" spans="1:3" ht="12.75" x14ac:dyDescent="0.2">
      <c r="A118" s="12"/>
      <c r="B118" s="12"/>
      <c r="C118" s="12"/>
    </row>
    <row r="119" spans="1:3" ht="12.75" x14ac:dyDescent="0.2">
      <c r="A119" s="12"/>
      <c r="B119" s="12"/>
      <c r="C119" s="12"/>
    </row>
    <row r="120" spans="1:3" ht="12.75" x14ac:dyDescent="0.2">
      <c r="A120" s="12"/>
      <c r="B120" s="12"/>
      <c r="C120" s="12"/>
    </row>
    <row r="121" spans="1:3" ht="12.75" x14ac:dyDescent="0.2">
      <c r="A121" s="12"/>
      <c r="B121" s="12"/>
      <c r="C121" s="12"/>
    </row>
    <row r="122" spans="1:3" ht="12.75" x14ac:dyDescent="0.2">
      <c r="A122" s="12"/>
      <c r="B122" s="12"/>
      <c r="C122" s="12"/>
    </row>
    <row r="123" spans="1:3" ht="12.75" x14ac:dyDescent="0.2">
      <c r="A123" s="12"/>
      <c r="B123" s="12"/>
      <c r="C123" s="12"/>
    </row>
    <row r="124" spans="1:3" ht="12.75" x14ac:dyDescent="0.2">
      <c r="A124" s="12"/>
      <c r="B124" s="12"/>
      <c r="C124" s="12"/>
    </row>
    <row r="125" spans="1:3" ht="12.75" x14ac:dyDescent="0.2">
      <c r="A125" s="12"/>
      <c r="B125" s="12"/>
      <c r="C125" s="12"/>
    </row>
    <row r="126" spans="1:3" ht="12.75" x14ac:dyDescent="0.2">
      <c r="A126" s="12"/>
      <c r="B126" s="12"/>
      <c r="C126" s="12"/>
    </row>
    <row r="127" spans="1:3" ht="12.75" x14ac:dyDescent="0.2">
      <c r="A127" s="12"/>
      <c r="B127" s="12"/>
      <c r="C127" s="12"/>
    </row>
    <row r="128" spans="1:3" ht="12.75" x14ac:dyDescent="0.2">
      <c r="A128" s="12"/>
      <c r="B128" s="12"/>
      <c r="C128" s="12"/>
    </row>
    <row r="129" spans="1:3" ht="12.75" x14ac:dyDescent="0.2">
      <c r="A129" s="12"/>
      <c r="B129" s="12"/>
      <c r="C129" s="12"/>
    </row>
    <row r="130" spans="1:3" ht="12.75" x14ac:dyDescent="0.2">
      <c r="A130" s="12"/>
      <c r="B130" s="12"/>
      <c r="C130" s="12"/>
    </row>
    <row r="131" spans="1:3" ht="12.75" x14ac:dyDescent="0.2">
      <c r="A131" s="12"/>
      <c r="B131" s="12"/>
      <c r="C131" s="12"/>
    </row>
    <row r="132" spans="1:3" ht="12.75" x14ac:dyDescent="0.2">
      <c r="A132" s="12"/>
      <c r="B132" s="12"/>
      <c r="C132" s="12"/>
    </row>
    <row r="133" spans="1:3" ht="12.75" x14ac:dyDescent="0.2">
      <c r="A133" s="12"/>
      <c r="B133" s="12"/>
      <c r="C133" s="12"/>
    </row>
    <row r="134" spans="1:3" ht="12.75" x14ac:dyDescent="0.2">
      <c r="A134" s="12"/>
      <c r="B134" s="12"/>
      <c r="C134" s="12"/>
    </row>
    <row r="135" spans="1:3" ht="12.75" x14ac:dyDescent="0.2">
      <c r="A135" s="12"/>
      <c r="B135" s="12"/>
      <c r="C135" s="12"/>
    </row>
    <row r="136" spans="1:3" ht="12.75" x14ac:dyDescent="0.2">
      <c r="A136" s="12"/>
      <c r="B136" s="12"/>
      <c r="C136" s="12"/>
    </row>
    <row r="137" spans="1:3" ht="12.75" x14ac:dyDescent="0.2">
      <c r="A137" s="12"/>
      <c r="B137" s="12"/>
      <c r="C137" s="12"/>
    </row>
    <row r="138" spans="1:3" ht="12.75" x14ac:dyDescent="0.2">
      <c r="A138" s="12"/>
      <c r="B138" s="12"/>
      <c r="C138" s="12"/>
    </row>
    <row r="139" spans="1:3" ht="12.75" x14ac:dyDescent="0.2">
      <c r="A139" s="12"/>
      <c r="B139" s="12"/>
      <c r="C139" s="12"/>
    </row>
    <row r="140" spans="1:3" ht="12.75" x14ac:dyDescent="0.2">
      <c r="A140" s="12"/>
      <c r="B140" s="12"/>
      <c r="C140" s="12"/>
    </row>
    <row r="141" spans="1:3" ht="12.75" x14ac:dyDescent="0.2">
      <c r="A141" s="12"/>
      <c r="B141" s="12"/>
      <c r="C141" s="12"/>
    </row>
    <row r="142" spans="1:3" ht="12.75" x14ac:dyDescent="0.2">
      <c r="A142" s="12"/>
      <c r="B142" s="12"/>
      <c r="C142" s="12"/>
    </row>
    <row r="143" spans="1:3" ht="12.75" x14ac:dyDescent="0.2">
      <c r="A143" s="12"/>
      <c r="B143" s="12"/>
      <c r="C143" s="12"/>
    </row>
    <row r="144" spans="1:3" ht="12.75" x14ac:dyDescent="0.2">
      <c r="A144" s="12"/>
      <c r="B144" s="12"/>
      <c r="C144" s="12"/>
    </row>
    <row r="145" spans="1:3" ht="12.75" x14ac:dyDescent="0.2">
      <c r="A145" s="12"/>
      <c r="B145" s="12"/>
      <c r="C145" s="12"/>
    </row>
    <row r="146" spans="1:3" ht="12.75" x14ac:dyDescent="0.2">
      <c r="A146" s="12"/>
      <c r="B146" s="12"/>
      <c r="C146" s="12"/>
    </row>
    <row r="147" spans="1:3" ht="12.75" x14ac:dyDescent="0.2">
      <c r="A147" s="12"/>
      <c r="B147" s="12"/>
      <c r="C147" s="12"/>
    </row>
    <row r="148" spans="1:3" ht="12.75" x14ac:dyDescent="0.2">
      <c r="A148" s="12"/>
      <c r="B148" s="12"/>
      <c r="C148" s="12"/>
    </row>
    <row r="149" spans="1:3" ht="12.75" x14ac:dyDescent="0.2">
      <c r="A149" s="12"/>
      <c r="B149" s="12"/>
      <c r="C149" s="12"/>
    </row>
    <row r="150" spans="1:3" ht="12.75" x14ac:dyDescent="0.2">
      <c r="A150" s="12"/>
      <c r="B150" s="12"/>
      <c r="C150" s="12"/>
    </row>
    <row r="151" spans="1:3" ht="12.75" x14ac:dyDescent="0.2">
      <c r="A151" s="12"/>
      <c r="B151" s="12"/>
      <c r="C151" s="12"/>
    </row>
    <row r="152" spans="1:3" ht="12.75" x14ac:dyDescent="0.2">
      <c r="A152" s="12"/>
      <c r="B152" s="12"/>
      <c r="C152" s="12"/>
    </row>
    <row r="153" spans="1:3" ht="12.75" x14ac:dyDescent="0.2">
      <c r="A153" s="12"/>
      <c r="B153" s="12"/>
      <c r="C153" s="12"/>
    </row>
    <row r="154" spans="1:3" ht="12.75" x14ac:dyDescent="0.2">
      <c r="A154" s="12"/>
      <c r="B154" s="12"/>
      <c r="C154" s="12"/>
    </row>
    <row r="155" spans="1:3" ht="12.75" x14ac:dyDescent="0.2">
      <c r="A155" s="12"/>
      <c r="B155" s="12"/>
      <c r="C155" s="12"/>
    </row>
    <row r="156" spans="1:3" ht="12.75" x14ac:dyDescent="0.2">
      <c r="A156" s="12"/>
      <c r="B156" s="12"/>
      <c r="C156" s="12"/>
    </row>
    <row r="157" spans="1:3" ht="12.75" x14ac:dyDescent="0.2">
      <c r="A157" s="12"/>
      <c r="B157" s="12"/>
      <c r="C157" s="12"/>
    </row>
    <row r="158" spans="1:3" ht="12.75" x14ac:dyDescent="0.2">
      <c r="A158" s="12"/>
      <c r="B158" s="12"/>
      <c r="C158" s="12"/>
    </row>
    <row r="159" spans="1:3" ht="12.75" x14ac:dyDescent="0.2">
      <c r="A159" s="12"/>
      <c r="B159" s="12"/>
      <c r="C159" s="12"/>
    </row>
    <row r="160" spans="1:3" ht="12.75" x14ac:dyDescent="0.2">
      <c r="A160" s="12"/>
      <c r="B160" s="12"/>
      <c r="C160" s="12"/>
    </row>
    <row r="161" spans="1:3" ht="12.75" x14ac:dyDescent="0.2">
      <c r="A161" s="12"/>
      <c r="B161" s="12"/>
      <c r="C161" s="12"/>
    </row>
    <row r="162" spans="1:3" ht="12.75" x14ac:dyDescent="0.2">
      <c r="A162" s="12"/>
      <c r="B162" s="12"/>
      <c r="C162" s="12"/>
    </row>
    <row r="163" spans="1:3" ht="12.75" x14ac:dyDescent="0.2">
      <c r="A163" s="12"/>
      <c r="B163" s="12"/>
      <c r="C163" s="12"/>
    </row>
    <row r="164" spans="1:3" ht="12.75" x14ac:dyDescent="0.2">
      <c r="A164" s="12"/>
      <c r="B164" s="12"/>
      <c r="C164" s="12"/>
    </row>
    <row r="165" spans="1:3" ht="12.75" x14ac:dyDescent="0.2">
      <c r="A165" s="12"/>
      <c r="B165" s="12"/>
      <c r="C165" s="12"/>
    </row>
    <row r="166" spans="1:3" ht="12.75" x14ac:dyDescent="0.2">
      <c r="A166" s="12"/>
      <c r="B166" s="12"/>
      <c r="C166" s="12"/>
    </row>
    <row r="167" spans="1:3" ht="12.75" x14ac:dyDescent="0.2">
      <c r="A167" s="12"/>
      <c r="B167" s="12"/>
      <c r="C167" s="12"/>
    </row>
    <row r="168" spans="1:3" ht="12.75" x14ac:dyDescent="0.2">
      <c r="A168" s="12"/>
      <c r="B168" s="12"/>
      <c r="C168" s="12"/>
    </row>
    <row r="169" spans="1:3" ht="12.75" x14ac:dyDescent="0.2">
      <c r="A169" s="12"/>
      <c r="B169" s="12"/>
      <c r="C169" s="12"/>
    </row>
    <row r="170" spans="1:3" ht="12.75" x14ac:dyDescent="0.2">
      <c r="A170" s="12"/>
      <c r="B170" s="12"/>
      <c r="C170" s="12"/>
    </row>
    <row r="171" spans="1:3" ht="12.75" x14ac:dyDescent="0.2">
      <c r="A171" s="12"/>
      <c r="B171" s="12"/>
      <c r="C171" s="12"/>
    </row>
    <row r="172" spans="1:3" ht="12.75" x14ac:dyDescent="0.2">
      <c r="A172" s="12"/>
      <c r="B172" s="12"/>
      <c r="C172" s="12"/>
    </row>
    <row r="173" spans="1:3" ht="12.75" x14ac:dyDescent="0.2">
      <c r="A173" s="12"/>
      <c r="B173" s="12"/>
      <c r="C173" s="12"/>
    </row>
    <row r="174" spans="1:3" ht="12.75" x14ac:dyDescent="0.2">
      <c r="A174" s="12"/>
      <c r="B174" s="12"/>
      <c r="C174" s="12"/>
    </row>
    <row r="175" spans="1:3" ht="12.75" x14ac:dyDescent="0.2">
      <c r="A175" s="12"/>
      <c r="B175" s="12"/>
      <c r="C175" s="12"/>
    </row>
    <row r="176" spans="1:3" ht="12.75" x14ac:dyDescent="0.2">
      <c r="A176" s="12"/>
      <c r="B176" s="12"/>
      <c r="C176" s="12"/>
    </row>
    <row r="177" spans="1:3" ht="12.75" x14ac:dyDescent="0.2">
      <c r="A177" s="12"/>
      <c r="B177" s="12"/>
      <c r="C177" s="12"/>
    </row>
    <row r="178" spans="1:3" ht="12.75" x14ac:dyDescent="0.2">
      <c r="A178" s="12"/>
      <c r="B178" s="12"/>
      <c r="C178" s="12"/>
    </row>
    <row r="179" spans="1:3" ht="12.75" x14ac:dyDescent="0.2">
      <c r="A179" s="12"/>
      <c r="B179" s="12"/>
      <c r="C179" s="12"/>
    </row>
    <row r="180" spans="1:3" ht="12.75" x14ac:dyDescent="0.2">
      <c r="A180" s="12"/>
      <c r="B180" s="12"/>
      <c r="C180" s="12"/>
    </row>
    <row r="181" spans="1:3" ht="12.75" x14ac:dyDescent="0.2">
      <c r="A181" s="12"/>
      <c r="B181" s="12"/>
      <c r="C181" s="12"/>
    </row>
    <row r="182" spans="1:3" ht="12.75" x14ac:dyDescent="0.2">
      <c r="A182" s="12"/>
      <c r="B182" s="12"/>
      <c r="C182" s="12"/>
    </row>
    <row r="183" spans="1:3" ht="12.75" x14ac:dyDescent="0.2">
      <c r="A183" s="12"/>
      <c r="B183" s="12"/>
      <c r="C183" s="12"/>
    </row>
    <row r="184" spans="1:3" ht="12.75" x14ac:dyDescent="0.2">
      <c r="A184" s="12"/>
      <c r="B184" s="12"/>
      <c r="C184" s="12"/>
    </row>
    <row r="185" spans="1:3" ht="12.75" x14ac:dyDescent="0.2">
      <c r="A185" s="12"/>
      <c r="B185" s="12"/>
      <c r="C185" s="12"/>
    </row>
    <row r="186" spans="1:3" ht="12.75" x14ac:dyDescent="0.2">
      <c r="A186" s="12"/>
      <c r="B186" s="12"/>
      <c r="C186" s="12"/>
    </row>
    <row r="187" spans="1:3" ht="12.75" x14ac:dyDescent="0.2">
      <c r="A187" s="12"/>
      <c r="B187" s="12"/>
      <c r="C187" s="12"/>
    </row>
    <row r="188" spans="1:3" ht="12.75" x14ac:dyDescent="0.2">
      <c r="A188" s="12"/>
      <c r="B188" s="12"/>
      <c r="C188" s="12"/>
    </row>
    <row r="189" spans="1:3" ht="12.75" x14ac:dyDescent="0.2">
      <c r="A189" s="12"/>
      <c r="B189" s="12"/>
      <c r="C189" s="12"/>
    </row>
    <row r="190" spans="1:3" ht="12.75" x14ac:dyDescent="0.2">
      <c r="A190" s="12"/>
      <c r="B190" s="12"/>
      <c r="C190" s="12"/>
    </row>
    <row r="191" spans="1:3" ht="12.75" x14ac:dyDescent="0.2">
      <c r="A191" s="12"/>
      <c r="B191" s="12"/>
      <c r="C191" s="12"/>
    </row>
    <row r="192" spans="1:3" ht="12.75" x14ac:dyDescent="0.2">
      <c r="A192" s="12"/>
      <c r="B192" s="12"/>
      <c r="C192" s="12"/>
    </row>
    <row r="193" spans="1:3" ht="12.75" x14ac:dyDescent="0.2">
      <c r="A193" s="12"/>
      <c r="B193" s="12"/>
      <c r="C193" s="12"/>
    </row>
    <row r="194" spans="1:3" ht="12.75" x14ac:dyDescent="0.2">
      <c r="A194" s="12"/>
      <c r="B194" s="12"/>
      <c r="C194" s="12"/>
    </row>
    <row r="195" spans="1:3" ht="12.75" x14ac:dyDescent="0.2">
      <c r="A195" s="12"/>
      <c r="B195" s="12"/>
      <c r="C195" s="12"/>
    </row>
    <row r="196" spans="1:3" ht="12.75" x14ac:dyDescent="0.2">
      <c r="A196" s="12"/>
      <c r="B196" s="12"/>
      <c r="C196" s="12"/>
    </row>
    <row r="197" spans="1:3" ht="12.75" x14ac:dyDescent="0.2">
      <c r="A197" s="12"/>
      <c r="B197" s="12"/>
      <c r="C197" s="12"/>
    </row>
    <row r="198" spans="1:3" ht="12.75" x14ac:dyDescent="0.2">
      <c r="A198" s="12"/>
      <c r="B198" s="12"/>
      <c r="C198" s="12"/>
    </row>
    <row r="199" spans="1:3" ht="12.75" x14ac:dyDescent="0.2">
      <c r="A199" s="12"/>
      <c r="B199" s="12"/>
      <c r="C199" s="12"/>
    </row>
    <row r="200" spans="1:3" ht="12.75" x14ac:dyDescent="0.2">
      <c r="A200" s="12"/>
      <c r="B200" s="12"/>
      <c r="C200" s="12"/>
    </row>
    <row r="201" spans="1:3" ht="12.75" x14ac:dyDescent="0.2">
      <c r="A201" s="12"/>
      <c r="B201" s="12"/>
      <c r="C201" s="12"/>
    </row>
    <row r="202" spans="1:3" ht="12.75" x14ac:dyDescent="0.2">
      <c r="A202" s="12"/>
      <c r="B202" s="12"/>
      <c r="C202" s="12"/>
    </row>
    <row r="203" spans="1:3" ht="12.75" x14ac:dyDescent="0.2">
      <c r="A203" s="12"/>
      <c r="B203" s="12"/>
      <c r="C203" s="12"/>
    </row>
    <row r="204" spans="1:3" ht="12.75" x14ac:dyDescent="0.2">
      <c r="A204" s="12"/>
      <c r="B204" s="12"/>
      <c r="C204" s="12"/>
    </row>
    <row r="205" spans="1:3" ht="12.75" x14ac:dyDescent="0.2">
      <c r="A205" s="12"/>
      <c r="B205" s="12"/>
      <c r="C205" s="12"/>
    </row>
    <row r="206" spans="1:3" ht="12.75" x14ac:dyDescent="0.2">
      <c r="A206" s="12"/>
      <c r="B206" s="12"/>
      <c r="C206" s="12"/>
    </row>
    <row r="207" spans="1:3" ht="12.75" x14ac:dyDescent="0.2">
      <c r="A207" s="12"/>
      <c r="B207" s="12"/>
      <c r="C207" s="12"/>
    </row>
    <row r="208" spans="1:3" ht="12.75" x14ac:dyDescent="0.2">
      <c r="A208" s="12"/>
      <c r="B208" s="12"/>
      <c r="C208" s="12"/>
    </row>
    <row r="209" spans="1:3" ht="12.75" x14ac:dyDescent="0.2">
      <c r="A209" s="12"/>
      <c r="B209" s="12"/>
      <c r="C209" s="12"/>
    </row>
    <row r="210" spans="1:3" ht="12.75" x14ac:dyDescent="0.2">
      <c r="A210" s="12"/>
      <c r="B210" s="12"/>
      <c r="C210" s="12"/>
    </row>
    <row r="211" spans="1:3" ht="12.75" x14ac:dyDescent="0.2">
      <c r="A211" s="12"/>
      <c r="B211" s="12"/>
      <c r="C211" s="12"/>
    </row>
    <row r="212" spans="1:3" ht="12.75" x14ac:dyDescent="0.2">
      <c r="A212" s="12"/>
      <c r="B212" s="12"/>
      <c r="C212" s="12"/>
    </row>
    <row r="213" spans="1:3" ht="12.75" x14ac:dyDescent="0.2">
      <c r="A213" s="12"/>
      <c r="B213" s="12"/>
      <c r="C213" s="12"/>
    </row>
    <row r="214" spans="1:3" ht="12.75" x14ac:dyDescent="0.2">
      <c r="A214" s="12"/>
      <c r="B214" s="12"/>
      <c r="C214" s="12"/>
    </row>
    <row r="215" spans="1:3" ht="12.75" x14ac:dyDescent="0.2">
      <c r="A215" s="12"/>
      <c r="B215" s="12"/>
      <c r="C215" s="12"/>
    </row>
    <row r="216" spans="1:3" ht="12.75" x14ac:dyDescent="0.2">
      <c r="A216" s="12"/>
      <c r="B216" s="12"/>
      <c r="C216" s="12"/>
    </row>
    <row r="217" spans="1:3" ht="12.75" x14ac:dyDescent="0.2">
      <c r="A217" s="12"/>
      <c r="B217" s="12"/>
      <c r="C217" s="12"/>
    </row>
    <row r="218" spans="1:3" ht="12.75" x14ac:dyDescent="0.2">
      <c r="A218" s="12"/>
      <c r="B218" s="12"/>
      <c r="C218" s="12"/>
    </row>
    <row r="219" spans="1:3" ht="12.75" x14ac:dyDescent="0.2">
      <c r="A219" s="12"/>
      <c r="B219" s="12"/>
      <c r="C219" s="12"/>
    </row>
    <row r="220" spans="1:3" ht="12.75" x14ac:dyDescent="0.2">
      <c r="A220" s="12"/>
      <c r="B220" s="12"/>
      <c r="C220" s="12"/>
    </row>
    <row r="221" spans="1:3" ht="12.75" x14ac:dyDescent="0.2">
      <c r="A221" s="12"/>
      <c r="B221" s="12"/>
      <c r="C221" s="12"/>
    </row>
    <row r="222" spans="1:3" ht="12.75" x14ac:dyDescent="0.2">
      <c r="A222" s="12"/>
      <c r="B222" s="12"/>
      <c r="C222" s="12"/>
    </row>
    <row r="223" spans="1:3" ht="12.75" x14ac:dyDescent="0.2">
      <c r="A223" s="12"/>
      <c r="B223" s="12"/>
      <c r="C223" s="12"/>
    </row>
    <row r="224" spans="1:3" ht="12.75" x14ac:dyDescent="0.2">
      <c r="A224" s="12"/>
      <c r="B224" s="12"/>
      <c r="C224" s="12"/>
    </row>
    <row r="225" spans="1:3" ht="12.75" x14ac:dyDescent="0.2">
      <c r="A225" s="12"/>
      <c r="B225" s="12"/>
      <c r="C225" s="12"/>
    </row>
    <row r="226" spans="1:3" ht="12.75" x14ac:dyDescent="0.2">
      <c r="A226" s="12"/>
      <c r="B226" s="12"/>
      <c r="C226" s="12"/>
    </row>
    <row r="227" spans="1:3" ht="12.75" x14ac:dyDescent="0.2">
      <c r="A227" s="12"/>
      <c r="B227" s="12"/>
      <c r="C227" s="12"/>
    </row>
    <row r="228" spans="1:3" ht="12.75" x14ac:dyDescent="0.2">
      <c r="A228" s="12"/>
      <c r="B228" s="12"/>
      <c r="C228" s="12"/>
    </row>
    <row r="229" spans="1:3" ht="12.75" x14ac:dyDescent="0.2">
      <c r="A229" s="12"/>
      <c r="B229" s="12"/>
      <c r="C229" s="12"/>
    </row>
    <row r="230" spans="1:3" ht="12.75" x14ac:dyDescent="0.2">
      <c r="A230" s="12"/>
      <c r="B230" s="12"/>
      <c r="C230" s="12"/>
    </row>
    <row r="231" spans="1:3" ht="12.75" x14ac:dyDescent="0.2">
      <c r="A231" s="12"/>
      <c r="B231" s="12"/>
      <c r="C231" s="12"/>
    </row>
    <row r="232" spans="1:3" ht="12.75" x14ac:dyDescent="0.2">
      <c r="A232" s="12"/>
      <c r="B232" s="12"/>
      <c r="C232" s="12"/>
    </row>
    <row r="233" spans="1:3" ht="12.75" x14ac:dyDescent="0.2">
      <c r="A233" s="12"/>
      <c r="B233" s="12"/>
      <c r="C233" s="12"/>
    </row>
    <row r="234" spans="1:3" ht="12.75" x14ac:dyDescent="0.2">
      <c r="A234" s="12"/>
      <c r="B234" s="12"/>
      <c r="C234" s="12"/>
    </row>
    <row r="235" spans="1:3" ht="12.75" x14ac:dyDescent="0.2">
      <c r="A235" s="12"/>
      <c r="B235" s="12"/>
      <c r="C235" s="12"/>
    </row>
    <row r="236" spans="1:3" ht="12.75" x14ac:dyDescent="0.2">
      <c r="A236" s="12"/>
      <c r="B236" s="12"/>
      <c r="C236" s="12"/>
    </row>
    <row r="237" spans="1:3" ht="12.75" x14ac:dyDescent="0.2">
      <c r="A237" s="12"/>
      <c r="B237" s="12"/>
      <c r="C237" s="12"/>
    </row>
    <row r="238" spans="1:3" ht="12.75" x14ac:dyDescent="0.2">
      <c r="A238" s="12"/>
      <c r="B238" s="12"/>
      <c r="C238" s="12"/>
    </row>
    <row r="239" spans="1:3" ht="12.75" x14ac:dyDescent="0.2">
      <c r="A239" s="12"/>
      <c r="B239" s="12"/>
      <c r="C239" s="12"/>
    </row>
    <row r="240" spans="1:3" ht="12.75" x14ac:dyDescent="0.2">
      <c r="A240" s="12"/>
      <c r="B240" s="12"/>
      <c r="C240" s="12"/>
    </row>
    <row r="241" spans="1:3" ht="12.75" x14ac:dyDescent="0.2">
      <c r="A241" s="12"/>
      <c r="B241" s="12"/>
      <c r="C241" s="12"/>
    </row>
    <row r="242" spans="1:3" ht="12.75" x14ac:dyDescent="0.2">
      <c r="A242" s="12"/>
      <c r="B242" s="12"/>
      <c r="C242" s="12"/>
    </row>
    <row r="243" spans="1:3" ht="12.75" x14ac:dyDescent="0.2">
      <c r="A243" s="12"/>
      <c r="B243" s="12"/>
      <c r="C243" s="12"/>
    </row>
    <row r="244" spans="1:3" ht="12.75" x14ac:dyDescent="0.2">
      <c r="A244" s="12"/>
      <c r="B244" s="12"/>
      <c r="C244" s="12"/>
    </row>
    <row r="245" spans="1:3" ht="12.75" x14ac:dyDescent="0.2">
      <c r="A245" s="12"/>
      <c r="B245" s="12"/>
      <c r="C245" s="12"/>
    </row>
    <row r="246" spans="1:3" ht="12.75" x14ac:dyDescent="0.2">
      <c r="A246" s="12"/>
      <c r="B246" s="12"/>
      <c r="C246" s="12"/>
    </row>
    <row r="247" spans="1:3" ht="12.75" x14ac:dyDescent="0.2">
      <c r="A247" s="12"/>
      <c r="B247" s="12"/>
      <c r="C247" s="12"/>
    </row>
    <row r="248" spans="1:3" ht="12.75" x14ac:dyDescent="0.2">
      <c r="A248" s="12"/>
      <c r="B248" s="12"/>
      <c r="C248" s="12"/>
    </row>
    <row r="249" spans="1:3" ht="12.75" x14ac:dyDescent="0.2">
      <c r="A249" s="12"/>
      <c r="B249" s="12"/>
      <c r="C249" s="12"/>
    </row>
    <row r="250" spans="1:3" ht="12.75" x14ac:dyDescent="0.2">
      <c r="A250" s="12"/>
      <c r="B250" s="12"/>
      <c r="C250" s="12"/>
    </row>
    <row r="251" spans="1:3" ht="12.75" x14ac:dyDescent="0.2">
      <c r="A251" s="12"/>
      <c r="B251" s="12"/>
      <c r="C251" s="12"/>
    </row>
    <row r="252" spans="1:3" ht="12.75" x14ac:dyDescent="0.2">
      <c r="A252" s="12"/>
      <c r="B252" s="12"/>
      <c r="C252" s="12"/>
    </row>
    <row r="253" spans="1:3" ht="12.75" x14ac:dyDescent="0.2">
      <c r="A253" s="12"/>
      <c r="B253" s="12"/>
      <c r="C253" s="12"/>
    </row>
    <row r="254" spans="1:3" ht="12.75" x14ac:dyDescent="0.2">
      <c r="A254" s="12"/>
      <c r="B254" s="12"/>
      <c r="C254" s="12"/>
    </row>
    <row r="255" spans="1:3" ht="12.75" x14ac:dyDescent="0.2">
      <c r="A255" s="12"/>
      <c r="B255" s="12"/>
      <c r="C255" s="12"/>
    </row>
    <row r="256" spans="1:3" ht="12.75" x14ac:dyDescent="0.2">
      <c r="A256" s="12"/>
      <c r="B256" s="12"/>
      <c r="C256" s="12"/>
    </row>
    <row r="257" spans="1:3" ht="12.75" x14ac:dyDescent="0.2">
      <c r="A257" s="12"/>
      <c r="B257" s="12"/>
      <c r="C257" s="12"/>
    </row>
    <row r="258" spans="1:3" ht="12.75" x14ac:dyDescent="0.2">
      <c r="A258" s="12"/>
      <c r="B258" s="12"/>
      <c r="C258" s="12"/>
    </row>
    <row r="259" spans="1:3" ht="12.75" x14ac:dyDescent="0.2">
      <c r="A259" s="12"/>
      <c r="B259" s="12"/>
      <c r="C259" s="12"/>
    </row>
    <row r="260" spans="1:3" ht="12.75" x14ac:dyDescent="0.2">
      <c r="A260" s="12"/>
      <c r="B260" s="12"/>
      <c r="C260" s="12"/>
    </row>
    <row r="261" spans="1:3" ht="12.75" x14ac:dyDescent="0.2">
      <c r="A261" s="12"/>
      <c r="B261" s="12"/>
      <c r="C261" s="12"/>
    </row>
    <row r="262" spans="1:3" ht="12.75" x14ac:dyDescent="0.2">
      <c r="A262" s="12"/>
      <c r="B262" s="12"/>
      <c r="C262" s="12"/>
    </row>
    <row r="263" spans="1:3" ht="12.75" x14ac:dyDescent="0.2">
      <c r="A263" s="12"/>
      <c r="B263" s="12"/>
      <c r="C263" s="12"/>
    </row>
    <row r="264" spans="1:3" ht="12.75" x14ac:dyDescent="0.2">
      <c r="A264" s="12"/>
      <c r="B264" s="12"/>
      <c r="C264" s="12"/>
    </row>
    <row r="265" spans="1:3" ht="12.75" x14ac:dyDescent="0.2">
      <c r="A265" s="12"/>
      <c r="B265" s="12"/>
      <c r="C265" s="12"/>
    </row>
    <row r="266" spans="1:3" ht="12.75" x14ac:dyDescent="0.2">
      <c r="A266" s="12"/>
      <c r="B266" s="12"/>
      <c r="C266" s="12"/>
    </row>
    <row r="267" spans="1:3" ht="12.75" x14ac:dyDescent="0.2">
      <c r="A267" s="12"/>
      <c r="B267" s="12"/>
      <c r="C267" s="12"/>
    </row>
    <row r="268" spans="1:3" ht="12.75" x14ac:dyDescent="0.2">
      <c r="A268" s="12"/>
      <c r="B268" s="12"/>
      <c r="C268" s="12"/>
    </row>
    <row r="269" spans="1:3" ht="12.75" x14ac:dyDescent="0.2">
      <c r="A269" s="12"/>
      <c r="B269" s="12"/>
      <c r="C269" s="12"/>
    </row>
    <row r="270" spans="1:3" ht="12.75" x14ac:dyDescent="0.2">
      <c r="A270" s="12"/>
      <c r="B270" s="12"/>
      <c r="C270" s="12"/>
    </row>
    <row r="271" spans="1:3" ht="12.75" x14ac:dyDescent="0.2">
      <c r="A271" s="12"/>
      <c r="B271" s="12"/>
      <c r="C271" s="12"/>
    </row>
    <row r="272" spans="1:3" ht="12.75" x14ac:dyDescent="0.2">
      <c r="A272" s="12"/>
      <c r="B272" s="12"/>
      <c r="C272" s="12"/>
    </row>
    <row r="273" spans="1:3" ht="12.75" x14ac:dyDescent="0.2">
      <c r="A273" s="12"/>
      <c r="B273" s="12"/>
      <c r="C273" s="12"/>
    </row>
    <row r="274" spans="1:3" ht="12.75" x14ac:dyDescent="0.2">
      <c r="A274" s="12"/>
      <c r="B274" s="12"/>
      <c r="C274" s="12"/>
    </row>
    <row r="275" spans="1:3" ht="12.75" x14ac:dyDescent="0.2">
      <c r="A275" s="12"/>
      <c r="B275" s="12"/>
      <c r="C275" s="12"/>
    </row>
    <row r="276" spans="1:3" ht="12.75" x14ac:dyDescent="0.2">
      <c r="A276" s="12"/>
      <c r="B276" s="12"/>
      <c r="C276" s="12"/>
    </row>
    <row r="277" spans="1:3" ht="12.75" x14ac:dyDescent="0.2">
      <c r="A277" s="12"/>
      <c r="B277" s="12"/>
      <c r="C277" s="12"/>
    </row>
    <row r="278" spans="1:3" ht="12.75" x14ac:dyDescent="0.2">
      <c r="A278" s="12"/>
      <c r="B278" s="12"/>
      <c r="C278" s="12"/>
    </row>
    <row r="279" spans="1:3" ht="12.75" x14ac:dyDescent="0.2">
      <c r="A279" s="12"/>
      <c r="B279" s="12"/>
      <c r="C279" s="12"/>
    </row>
    <row r="280" spans="1:3" ht="12.75" x14ac:dyDescent="0.2">
      <c r="A280" s="12"/>
      <c r="B280" s="12"/>
      <c r="C280" s="12"/>
    </row>
    <row r="281" spans="1:3" ht="12.75" x14ac:dyDescent="0.2">
      <c r="A281" s="12"/>
      <c r="B281" s="12"/>
      <c r="C281" s="12"/>
    </row>
    <row r="282" spans="1:3" ht="12.75" x14ac:dyDescent="0.2">
      <c r="A282" s="12"/>
      <c r="B282" s="12"/>
      <c r="C282" s="12"/>
    </row>
    <row r="283" spans="1:3" ht="12.75" x14ac:dyDescent="0.2">
      <c r="A283" s="12"/>
      <c r="B283" s="12"/>
      <c r="C283" s="12"/>
    </row>
    <row r="284" spans="1:3" ht="12.75" x14ac:dyDescent="0.2">
      <c r="A284" s="12"/>
      <c r="B284" s="12"/>
      <c r="C284" s="12"/>
    </row>
    <row r="285" spans="1:3" ht="12.75" x14ac:dyDescent="0.2">
      <c r="A285" s="12"/>
      <c r="B285" s="12"/>
      <c r="C285" s="12"/>
    </row>
    <row r="286" spans="1:3" ht="12.75" x14ac:dyDescent="0.2">
      <c r="A286" s="12"/>
      <c r="B286" s="12"/>
      <c r="C286" s="12"/>
    </row>
    <row r="287" spans="1:3" ht="12.75" x14ac:dyDescent="0.2">
      <c r="A287" s="12"/>
      <c r="B287" s="12"/>
      <c r="C287" s="12"/>
    </row>
    <row r="288" spans="1:3" ht="12.75" x14ac:dyDescent="0.2">
      <c r="A288" s="12"/>
      <c r="B288" s="12"/>
      <c r="C288" s="12"/>
    </row>
    <row r="289" spans="1:3" ht="12.75" x14ac:dyDescent="0.2">
      <c r="A289" s="12"/>
      <c r="B289" s="12"/>
      <c r="C289" s="12"/>
    </row>
    <row r="290" spans="1:3" ht="12.75" x14ac:dyDescent="0.2">
      <c r="A290" s="12"/>
      <c r="B290" s="12"/>
      <c r="C290" s="12"/>
    </row>
    <row r="291" spans="1:3" ht="12.75" x14ac:dyDescent="0.2">
      <c r="A291" s="12"/>
      <c r="B291" s="12"/>
      <c r="C291" s="12"/>
    </row>
    <row r="292" spans="1:3" ht="12.75" x14ac:dyDescent="0.2">
      <c r="A292" s="12"/>
      <c r="B292" s="12"/>
      <c r="C292" s="12"/>
    </row>
    <row r="293" spans="1:3" ht="12.75" x14ac:dyDescent="0.2">
      <c r="A293" s="12"/>
      <c r="B293" s="12"/>
      <c r="C293" s="12"/>
    </row>
    <row r="294" spans="1:3" ht="12.75" x14ac:dyDescent="0.2">
      <c r="A294" s="12"/>
      <c r="B294" s="12"/>
      <c r="C294" s="12"/>
    </row>
    <row r="295" spans="1:3" ht="12.75" x14ac:dyDescent="0.2">
      <c r="A295" s="12"/>
      <c r="B295" s="12"/>
      <c r="C295" s="12"/>
    </row>
    <row r="296" spans="1:3" ht="12.75" x14ac:dyDescent="0.2">
      <c r="A296" s="12"/>
      <c r="B296" s="12"/>
      <c r="C296" s="12"/>
    </row>
    <row r="297" spans="1:3" ht="12.75" x14ac:dyDescent="0.2">
      <c r="A297" s="12"/>
      <c r="B297" s="12"/>
      <c r="C297" s="12"/>
    </row>
    <row r="298" spans="1:3" ht="12.75" x14ac:dyDescent="0.2">
      <c r="A298" s="12"/>
      <c r="B298" s="12"/>
      <c r="C298" s="12"/>
    </row>
    <row r="299" spans="1:3" ht="12.75" x14ac:dyDescent="0.2">
      <c r="A299" s="12"/>
      <c r="B299" s="12"/>
      <c r="C299" s="12"/>
    </row>
    <row r="300" spans="1:3" ht="12.75" x14ac:dyDescent="0.2">
      <c r="A300" s="12"/>
      <c r="B300" s="12"/>
      <c r="C300" s="12"/>
    </row>
    <row r="301" spans="1:3" ht="12.75" x14ac:dyDescent="0.2">
      <c r="A301" s="12"/>
      <c r="B301" s="12"/>
      <c r="C301" s="12"/>
    </row>
    <row r="302" spans="1:3" ht="12.75" x14ac:dyDescent="0.2">
      <c r="A302" s="12"/>
      <c r="B302" s="12"/>
      <c r="C302" s="12"/>
    </row>
    <row r="303" spans="1:3" ht="12.75" x14ac:dyDescent="0.2">
      <c r="A303" s="12"/>
      <c r="B303" s="12"/>
      <c r="C303" s="12"/>
    </row>
    <row r="304" spans="1:3" ht="12.75" x14ac:dyDescent="0.2">
      <c r="A304" s="12"/>
      <c r="B304" s="12"/>
      <c r="C304" s="12"/>
    </row>
    <row r="305" spans="1:3" ht="12.75" x14ac:dyDescent="0.2">
      <c r="A305" s="12"/>
      <c r="B305" s="12"/>
      <c r="C305" s="12"/>
    </row>
    <row r="306" spans="1:3" ht="12.75" x14ac:dyDescent="0.2">
      <c r="A306" s="12"/>
      <c r="B306" s="12"/>
      <c r="C306" s="12"/>
    </row>
    <row r="307" spans="1:3" ht="12.75" x14ac:dyDescent="0.2">
      <c r="A307" s="12"/>
      <c r="B307" s="12"/>
      <c r="C307" s="12"/>
    </row>
    <row r="308" spans="1:3" ht="12.75" x14ac:dyDescent="0.2">
      <c r="A308" s="12"/>
      <c r="B308" s="12"/>
      <c r="C308" s="12"/>
    </row>
    <row r="309" spans="1:3" ht="12.75" x14ac:dyDescent="0.2">
      <c r="A309" s="12"/>
      <c r="B309" s="12"/>
      <c r="C309" s="12"/>
    </row>
    <row r="310" spans="1:3" ht="12.75" x14ac:dyDescent="0.2">
      <c r="A310" s="12"/>
      <c r="B310" s="12"/>
      <c r="C310" s="12"/>
    </row>
    <row r="311" spans="1:3" ht="12.75" x14ac:dyDescent="0.2">
      <c r="A311" s="12"/>
      <c r="B311" s="12"/>
      <c r="C311" s="12"/>
    </row>
    <row r="312" spans="1:3" ht="12.75" x14ac:dyDescent="0.2">
      <c r="A312" s="12"/>
      <c r="B312" s="12"/>
      <c r="C312" s="12"/>
    </row>
    <row r="313" spans="1:3" ht="12.75" x14ac:dyDescent="0.2">
      <c r="A313" s="12"/>
      <c r="B313" s="12"/>
      <c r="C313" s="12"/>
    </row>
    <row r="314" spans="1:3" ht="12.75" x14ac:dyDescent="0.2">
      <c r="A314" s="12"/>
      <c r="B314" s="12"/>
      <c r="C314" s="12"/>
    </row>
    <row r="315" spans="1:3" ht="12.75" x14ac:dyDescent="0.2">
      <c r="A315" s="12"/>
      <c r="B315" s="12"/>
      <c r="C315" s="12"/>
    </row>
    <row r="316" spans="1:3" ht="12.75" x14ac:dyDescent="0.2">
      <c r="A316" s="12"/>
      <c r="B316" s="12"/>
      <c r="C316" s="12"/>
    </row>
    <row r="317" spans="1:3" ht="12.75" x14ac:dyDescent="0.2">
      <c r="A317" s="12"/>
      <c r="B317" s="12"/>
      <c r="C317" s="12"/>
    </row>
    <row r="318" spans="1:3" ht="12.75" x14ac:dyDescent="0.2">
      <c r="A318" s="12"/>
      <c r="B318" s="12"/>
      <c r="C318" s="12"/>
    </row>
    <row r="319" spans="1:3" ht="12.75" x14ac:dyDescent="0.2">
      <c r="A319" s="12"/>
      <c r="B319" s="12"/>
      <c r="C319" s="12"/>
    </row>
    <row r="320" spans="1:3" ht="12.75" x14ac:dyDescent="0.2">
      <c r="A320" s="12"/>
      <c r="B320" s="12"/>
      <c r="C320" s="12"/>
    </row>
    <row r="321" spans="1:3" ht="12.75" x14ac:dyDescent="0.2">
      <c r="A321" s="12"/>
      <c r="B321" s="12"/>
      <c r="C321" s="12"/>
    </row>
    <row r="322" spans="1:3" ht="12.75" x14ac:dyDescent="0.2">
      <c r="A322" s="12"/>
      <c r="B322" s="12"/>
      <c r="C322" s="12"/>
    </row>
    <row r="323" spans="1:3" ht="12.75" x14ac:dyDescent="0.2">
      <c r="A323" s="12"/>
      <c r="B323" s="12"/>
      <c r="C323" s="12"/>
    </row>
    <row r="324" spans="1:3" ht="12.75" x14ac:dyDescent="0.2">
      <c r="A324" s="12"/>
      <c r="B324" s="12"/>
      <c r="C324" s="12"/>
    </row>
    <row r="325" spans="1:3" ht="12.75" x14ac:dyDescent="0.2">
      <c r="A325" s="12"/>
      <c r="B325" s="12"/>
      <c r="C325" s="12"/>
    </row>
    <row r="326" spans="1:3" ht="12.75" x14ac:dyDescent="0.2">
      <c r="A326" s="12"/>
      <c r="B326" s="12"/>
      <c r="C326" s="12"/>
    </row>
    <row r="327" spans="1:3" ht="12.75" x14ac:dyDescent="0.2">
      <c r="A327" s="12"/>
      <c r="B327" s="12"/>
      <c r="C327" s="12"/>
    </row>
    <row r="328" spans="1:3" ht="12.75" x14ac:dyDescent="0.2">
      <c r="A328" s="12"/>
      <c r="B328" s="12"/>
      <c r="C328" s="12"/>
    </row>
    <row r="329" spans="1:3" ht="12.75" x14ac:dyDescent="0.2">
      <c r="A329" s="12"/>
      <c r="B329" s="12"/>
      <c r="C329" s="12"/>
    </row>
    <row r="330" spans="1:3" ht="12.75" x14ac:dyDescent="0.2">
      <c r="A330" s="12"/>
      <c r="B330" s="12"/>
      <c r="C330" s="12"/>
    </row>
    <row r="331" spans="1:3" ht="12.75" x14ac:dyDescent="0.2">
      <c r="A331" s="12"/>
      <c r="B331" s="12"/>
      <c r="C331" s="12"/>
    </row>
    <row r="332" spans="1:3" ht="12.75" x14ac:dyDescent="0.2">
      <c r="A332" s="12"/>
      <c r="B332" s="12"/>
      <c r="C332" s="12"/>
    </row>
    <row r="333" spans="1:3" ht="12.75" x14ac:dyDescent="0.2">
      <c r="A333" s="12"/>
      <c r="B333" s="12"/>
      <c r="C333" s="12"/>
    </row>
    <row r="334" spans="1:3" ht="12.75" x14ac:dyDescent="0.2">
      <c r="A334" s="12"/>
      <c r="B334" s="12"/>
      <c r="C334" s="12"/>
    </row>
    <row r="335" spans="1:3" ht="12.75" x14ac:dyDescent="0.2">
      <c r="A335" s="12"/>
      <c r="B335" s="12"/>
      <c r="C335" s="12"/>
    </row>
    <row r="336" spans="1:3" ht="12.75" x14ac:dyDescent="0.2">
      <c r="A336" s="12"/>
      <c r="B336" s="12"/>
      <c r="C336" s="12"/>
    </row>
    <row r="337" spans="1:3" ht="12.75" x14ac:dyDescent="0.2">
      <c r="A337" s="12"/>
      <c r="B337" s="12"/>
      <c r="C337" s="12"/>
    </row>
    <row r="338" spans="1:3" ht="12.75" x14ac:dyDescent="0.2">
      <c r="A338" s="12"/>
      <c r="B338" s="12"/>
      <c r="C338" s="12"/>
    </row>
    <row r="339" spans="1:3" ht="12.75" x14ac:dyDescent="0.2">
      <c r="A339" s="12"/>
      <c r="B339" s="12"/>
      <c r="C339" s="12"/>
    </row>
    <row r="340" spans="1:3" ht="12.75" x14ac:dyDescent="0.2">
      <c r="A340" s="12"/>
      <c r="B340" s="12"/>
      <c r="C340" s="12"/>
    </row>
    <row r="341" spans="1:3" ht="12.75" x14ac:dyDescent="0.2">
      <c r="A341" s="12"/>
      <c r="B341" s="12"/>
      <c r="C341" s="12"/>
    </row>
    <row r="342" spans="1:3" ht="12.75" x14ac:dyDescent="0.2">
      <c r="A342" s="12"/>
      <c r="B342" s="12"/>
      <c r="C342" s="12"/>
    </row>
    <row r="343" spans="1:3" ht="12.75" x14ac:dyDescent="0.2">
      <c r="A343" s="12"/>
      <c r="B343" s="12"/>
      <c r="C343" s="12"/>
    </row>
    <row r="344" spans="1:3" ht="12.75" x14ac:dyDescent="0.2">
      <c r="A344" s="12"/>
      <c r="B344" s="12"/>
      <c r="C344" s="12"/>
    </row>
    <row r="345" spans="1:3" ht="12.75" x14ac:dyDescent="0.2">
      <c r="A345" s="12"/>
      <c r="B345" s="12"/>
      <c r="C345" s="12"/>
    </row>
    <row r="346" spans="1:3" ht="12.75" x14ac:dyDescent="0.2">
      <c r="A346" s="12"/>
      <c r="B346" s="12"/>
      <c r="C346" s="12"/>
    </row>
    <row r="347" spans="1:3" ht="12.75" x14ac:dyDescent="0.2">
      <c r="A347" s="12"/>
      <c r="B347" s="12"/>
      <c r="C347" s="12"/>
    </row>
    <row r="348" spans="1:3" ht="12.75" x14ac:dyDescent="0.2">
      <c r="A348" s="12"/>
      <c r="B348" s="12"/>
      <c r="C348" s="12"/>
    </row>
    <row r="349" spans="1:3" ht="12.75" x14ac:dyDescent="0.2">
      <c r="A349" s="12"/>
      <c r="B349" s="12"/>
      <c r="C349" s="12"/>
    </row>
    <row r="350" spans="1:3" ht="12.75" x14ac:dyDescent="0.2">
      <c r="A350" s="12"/>
      <c r="B350" s="12"/>
      <c r="C350" s="12"/>
    </row>
    <row r="351" spans="1:3" ht="12.75" x14ac:dyDescent="0.2">
      <c r="A351" s="12"/>
      <c r="B351" s="12"/>
      <c r="C351" s="12"/>
    </row>
    <row r="352" spans="1:3" ht="12.75" x14ac:dyDescent="0.2">
      <c r="A352" s="12"/>
      <c r="B352" s="12"/>
      <c r="C352" s="12"/>
    </row>
    <row r="353" spans="1:3" ht="12.75" x14ac:dyDescent="0.2">
      <c r="A353" s="12"/>
      <c r="B353" s="12"/>
      <c r="C353" s="12"/>
    </row>
    <row r="354" spans="1:3" ht="12.75" x14ac:dyDescent="0.2">
      <c r="A354" s="12"/>
      <c r="B354" s="12"/>
      <c r="C354" s="12"/>
    </row>
    <row r="355" spans="1:3" ht="12.75" x14ac:dyDescent="0.2">
      <c r="A355" s="12"/>
      <c r="B355" s="12"/>
      <c r="C355" s="12"/>
    </row>
    <row r="356" spans="1:3" ht="12.75" x14ac:dyDescent="0.2">
      <c r="A356" s="12"/>
      <c r="B356" s="12"/>
      <c r="C356" s="12"/>
    </row>
    <row r="357" spans="1:3" ht="12.75" x14ac:dyDescent="0.2">
      <c r="A357" s="12"/>
      <c r="B357" s="12"/>
      <c r="C357" s="12"/>
    </row>
    <row r="358" spans="1:3" ht="12.75" x14ac:dyDescent="0.2">
      <c r="A358" s="12"/>
      <c r="B358" s="12"/>
      <c r="C358" s="12"/>
    </row>
    <row r="359" spans="1:3" ht="12.75" x14ac:dyDescent="0.2">
      <c r="A359" s="12"/>
      <c r="B359" s="12"/>
      <c r="C359" s="12"/>
    </row>
    <row r="360" spans="1:3" ht="12.75" x14ac:dyDescent="0.2">
      <c r="A360" s="12"/>
      <c r="B360" s="12"/>
      <c r="C360" s="12"/>
    </row>
    <row r="361" spans="1:3" ht="12.75" x14ac:dyDescent="0.2">
      <c r="A361" s="12"/>
      <c r="B361" s="12"/>
      <c r="C361" s="12"/>
    </row>
    <row r="362" spans="1:3" ht="12.75" x14ac:dyDescent="0.2">
      <c r="A362" s="12"/>
      <c r="B362" s="12"/>
      <c r="C362" s="12"/>
    </row>
    <row r="363" spans="1:3" ht="12.75" x14ac:dyDescent="0.2">
      <c r="A363" s="12"/>
      <c r="B363" s="12"/>
      <c r="C363" s="12"/>
    </row>
    <row r="364" spans="1:3" ht="12.75" x14ac:dyDescent="0.2">
      <c r="A364" s="12"/>
      <c r="B364" s="12"/>
      <c r="C364" s="12"/>
    </row>
    <row r="365" spans="1:3" ht="12.75" x14ac:dyDescent="0.2">
      <c r="A365" s="12"/>
      <c r="B365" s="12"/>
      <c r="C365" s="12"/>
    </row>
    <row r="366" spans="1:3" ht="12.75" x14ac:dyDescent="0.2">
      <c r="A366" s="12"/>
      <c r="B366" s="12"/>
      <c r="C366" s="12"/>
    </row>
    <row r="367" spans="1:3" ht="12.75" x14ac:dyDescent="0.2">
      <c r="A367" s="12"/>
      <c r="B367" s="12"/>
      <c r="C367" s="12"/>
    </row>
    <row r="368" spans="1:3" ht="12.75" x14ac:dyDescent="0.2">
      <c r="A368" s="12"/>
      <c r="B368" s="12"/>
      <c r="C368" s="12"/>
    </row>
    <row r="369" spans="1:3" ht="12.75" x14ac:dyDescent="0.2">
      <c r="A369" s="12"/>
      <c r="B369" s="12"/>
      <c r="C369" s="12"/>
    </row>
    <row r="370" spans="1:3" ht="12.75" x14ac:dyDescent="0.2">
      <c r="A370" s="12"/>
      <c r="B370" s="12"/>
      <c r="C370" s="12"/>
    </row>
    <row r="371" spans="1:3" ht="12.75" x14ac:dyDescent="0.2">
      <c r="A371" s="12"/>
      <c r="B371" s="12"/>
      <c r="C371" s="12"/>
    </row>
    <row r="372" spans="1:3" ht="12.75" x14ac:dyDescent="0.2">
      <c r="A372" s="12"/>
      <c r="B372" s="12"/>
      <c r="C372" s="12"/>
    </row>
    <row r="373" spans="1:3" ht="12.75" x14ac:dyDescent="0.2">
      <c r="A373" s="12"/>
      <c r="B373" s="12"/>
      <c r="C373" s="12"/>
    </row>
    <row r="374" spans="1:3" ht="12.75" x14ac:dyDescent="0.2">
      <c r="A374" s="12"/>
      <c r="B374" s="12"/>
      <c r="C374" s="12"/>
    </row>
    <row r="375" spans="1:3" ht="12.75" x14ac:dyDescent="0.2">
      <c r="A375" s="12"/>
      <c r="B375" s="12"/>
      <c r="C375" s="12"/>
    </row>
    <row r="376" spans="1:3" ht="12.75" x14ac:dyDescent="0.2">
      <c r="A376" s="12"/>
      <c r="B376" s="12"/>
      <c r="C376" s="12"/>
    </row>
    <row r="377" spans="1:3" ht="12.75" x14ac:dyDescent="0.2">
      <c r="A377" s="12"/>
      <c r="B377" s="12"/>
      <c r="C377" s="12"/>
    </row>
    <row r="378" spans="1:3" ht="12.75" x14ac:dyDescent="0.2">
      <c r="A378" s="12"/>
      <c r="B378" s="12"/>
      <c r="C378" s="12"/>
    </row>
    <row r="379" spans="1:3" ht="12.75" x14ac:dyDescent="0.2">
      <c r="A379" s="12"/>
      <c r="B379" s="12"/>
      <c r="C379" s="12"/>
    </row>
    <row r="380" spans="1:3" ht="12.75" x14ac:dyDescent="0.2">
      <c r="A380" s="12"/>
      <c r="B380" s="12"/>
      <c r="C380" s="12"/>
    </row>
    <row r="381" spans="1:3" ht="12.75" x14ac:dyDescent="0.2">
      <c r="A381" s="12"/>
      <c r="B381" s="12"/>
      <c r="C381" s="12"/>
    </row>
    <row r="382" spans="1:3" ht="12.75" x14ac:dyDescent="0.2">
      <c r="A382" s="12"/>
      <c r="B382" s="12"/>
      <c r="C382" s="12"/>
    </row>
    <row r="383" spans="1:3" ht="12.75" x14ac:dyDescent="0.2">
      <c r="A383" s="12"/>
      <c r="B383" s="12"/>
      <c r="C383" s="12"/>
    </row>
    <row r="384" spans="1:3" ht="12.75" x14ac:dyDescent="0.2">
      <c r="A384" s="12"/>
      <c r="B384" s="12"/>
      <c r="C384" s="12"/>
    </row>
    <row r="385" spans="1:3" ht="12.75" x14ac:dyDescent="0.2">
      <c r="A385" s="12"/>
      <c r="B385" s="12"/>
      <c r="C385" s="12"/>
    </row>
    <row r="386" spans="1:3" ht="12.75" x14ac:dyDescent="0.2">
      <c r="A386" s="12"/>
      <c r="B386" s="12"/>
      <c r="C386" s="12"/>
    </row>
    <row r="387" spans="1:3" ht="12.75" x14ac:dyDescent="0.2">
      <c r="A387" s="12"/>
      <c r="B387" s="12"/>
      <c r="C387" s="12"/>
    </row>
    <row r="388" spans="1:3" ht="12.75" x14ac:dyDescent="0.2">
      <c r="A388" s="12"/>
      <c r="B388" s="12"/>
      <c r="C388" s="12"/>
    </row>
    <row r="389" spans="1:3" ht="12.75" x14ac:dyDescent="0.2">
      <c r="A389" s="12"/>
      <c r="B389" s="12"/>
      <c r="C389" s="12"/>
    </row>
    <row r="390" spans="1:3" ht="12.75" x14ac:dyDescent="0.2">
      <c r="A390" s="12"/>
      <c r="B390" s="12"/>
      <c r="C390" s="12"/>
    </row>
    <row r="391" spans="1:3" ht="12.75" x14ac:dyDescent="0.2">
      <c r="A391" s="12"/>
      <c r="B391" s="12"/>
      <c r="C391" s="12"/>
    </row>
    <row r="392" spans="1:3" ht="12.75" x14ac:dyDescent="0.2">
      <c r="A392" s="12"/>
      <c r="B392" s="12"/>
      <c r="C392" s="12"/>
    </row>
    <row r="393" spans="1:3" ht="12.75" x14ac:dyDescent="0.2">
      <c r="A393" s="12"/>
      <c r="B393" s="12"/>
      <c r="C393" s="12"/>
    </row>
    <row r="394" spans="1:3" ht="12.75" x14ac:dyDescent="0.2">
      <c r="A394" s="12"/>
      <c r="B394" s="12"/>
      <c r="C394" s="12"/>
    </row>
    <row r="395" spans="1:3" ht="12.75" x14ac:dyDescent="0.2">
      <c r="A395" s="12"/>
      <c r="B395" s="12"/>
      <c r="C395" s="12"/>
    </row>
    <row r="396" spans="1:3" ht="12.75" x14ac:dyDescent="0.2">
      <c r="A396" s="12"/>
      <c r="B396" s="12"/>
      <c r="C396" s="12"/>
    </row>
    <row r="397" spans="1:3" ht="12.75" x14ac:dyDescent="0.2">
      <c r="A397" s="12"/>
      <c r="B397" s="12"/>
      <c r="C397" s="12"/>
    </row>
    <row r="398" spans="1:3" ht="12.75" x14ac:dyDescent="0.2">
      <c r="A398" s="12"/>
      <c r="B398" s="12"/>
      <c r="C398" s="12"/>
    </row>
    <row r="399" spans="1:3" ht="12.75" x14ac:dyDescent="0.2">
      <c r="A399" s="12"/>
      <c r="B399" s="12"/>
      <c r="C399" s="12"/>
    </row>
    <row r="400" spans="1:3" ht="12.75" x14ac:dyDescent="0.2">
      <c r="A400" s="12"/>
      <c r="B400" s="12"/>
      <c r="C400" s="12"/>
    </row>
    <row r="401" spans="1:3" ht="12.75" x14ac:dyDescent="0.2">
      <c r="A401" s="12"/>
      <c r="B401" s="12"/>
      <c r="C401" s="12"/>
    </row>
    <row r="402" spans="1:3" ht="12.75" x14ac:dyDescent="0.2">
      <c r="A402" s="12"/>
      <c r="B402" s="12"/>
      <c r="C402" s="12"/>
    </row>
    <row r="403" spans="1:3" ht="12.75" x14ac:dyDescent="0.2">
      <c r="A403" s="12"/>
      <c r="B403" s="12"/>
      <c r="C403" s="12"/>
    </row>
    <row r="404" spans="1:3" ht="12.75" x14ac:dyDescent="0.2">
      <c r="A404" s="12"/>
      <c r="B404" s="12"/>
      <c r="C404" s="12"/>
    </row>
    <row r="405" spans="1:3" ht="12.75" x14ac:dyDescent="0.2">
      <c r="A405" s="12"/>
      <c r="B405" s="12"/>
      <c r="C405" s="12"/>
    </row>
    <row r="406" spans="1:3" ht="12.75" x14ac:dyDescent="0.2">
      <c r="A406" s="12"/>
      <c r="B406" s="12"/>
      <c r="C406" s="12"/>
    </row>
    <row r="407" spans="1:3" ht="12.75" x14ac:dyDescent="0.2">
      <c r="A407" s="12"/>
      <c r="B407" s="12"/>
      <c r="C407" s="12"/>
    </row>
    <row r="408" spans="1:3" ht="12.75" x14ac:dyDescent="0.2">
      <c r="A408" s="12"/>
      <c r="B408" s="12"/>
      <c r="C408" s="12"/>
    </row>
    <row r="409" spans="1:3" ht="12.75" x14ac:dyDescent="0.2">
      <c r="A409" s="12"/>
      <c r="B409" s="12"/>
      <c r="C409" s="12"/>
    </row>
    <row r="410" spans="1:3" ht="12.75" x14ac:dyDescent="0.2">
      <c r="A410" s="12"/>
      <c r="B410" s="12"/>
      <c r="C410" s="12"/>
    </row>
    <row r="411" spans="1:3" ht="12.75" x14ac:dyDescent="0.2">
      <c r="A411" s="12"/>
      <c r="B411" s="12"/>
      <c r="C411" s="12"/>
    </row>
    <row r="412" spans="1:3" ht="12.75" x14ac:dyDescent="0.2">
      <c r="A412" s="12"/>
      <c r="B412" s="12"/>
      <c r="C412" s="12"/>
    </row>
    <row r="413" spans="1:3" ht="12.75" x14ac:dyDescent="0.2">
      <c r="A413" s="12"/>
      <c r="B413" s="12"/>
      <c r="C413" s="12"/>
    </row>
    <row r="414" spans="1:3" ht="12.75" x14ac:dyDescent="0.2">
      <c r="A414" s="12"/>
      <c r="B414" s="12"/>
      <c r="C414" s="12"/>
    </row>
    <row r="415" spans="1:3" ht="12.75" x14ac:dyDescent="0.2">
      <c r="A415" s="12"/>
      <c r="B415" s="12"/>
      <c r="C415" s="12"/>
    </row>
    <row r="416" spans="1:3" ht="12.75" x14ac:dyDescent="0.2">
      <c r="A416" s="12"/>
      <c r="B416" s="12"/>
      <c r="C416" s="12"/>
    </row>
    <row r="417" spans="1:3" ht="12.75" x14ac:dyDescent="0.2">
      <c r="A417" s="12"/>
      <c r="B417" s="12"/>
      <c r="C417" s="12"/>
    </row>
    <row r="418" spans="1:3" ht="12.75" x14ac:dyDescent="0.2">
      <c r="A418" s="12"/>
      <c r="B418" s="12"/>
      <c r="C418" s="12"/>
    </row>
    <row r="419" spans="1:3" ht="12.75" x14ac:dyDescent="0.2">
      <c r="A419" s="12"/>
      <c r="B419" s="12"/>
      <c r="C419" s="12"/>
    </row>
    <row r="420" spans="1:3" ht="12.75" x14ac:dyDescent="0.2">
      <c r="A420" s="12"/>
      <c r="B420" s="12"/>
      <c r="C420" s="12"/>
    </row>
    <row r="421" spans="1:3" ht="12.75" x14ac:dyDescent="0.2">
      <c r="A421" s="12"/>
      <c r="B421" s="12"/>
      <c r="C421" s="12"/>
    </row>
    <row r="422" spans="1:3" ht="12.75" x14ac:dyDescent="0.2">
      <c r="A422" s="12"/>
      <c r="B422" s="12"/>
      <c r="C422" s="12"/>
    </row>
    <row r="423" spans="1:3" ht="12.75" x14ac:dyDescent="0.2">
      <c r="A423" s="12"/>
      <c r="B423" s="12"/>
      <c r="C423" s="12"/>
    </row>
    <row r="424" spans="1:3" ht="12.75" x14ac:dyDescent="0.2">
      <c r="A424" s="12"/>
      <c r="B424" s="12"/>
      <c r="C424" s="12"/>
    </row>
    <row r="425" spans="1:3" ht="12.75" x14ac:dyDescent="0.2">
      <c r="A425" s="12"/>
      <c r="B425" s="12"/>
      <c r="C425" s="12"/>
    </row>
    <row r="426" spans="1:3" ht="12.75" x14ac:dyDescent="0.2">
      <c r="A426" s="12"/>
      <c r="B426" s="12"/>
      <c r="C426" s="12"/>
    </row>
    <row r="427" spans="1:3" ht="12.75" x14ac:dyDescent="0.2">
      <c r="A427" s="12"/>
      <c r="B427" s="12"/>
      <c r="C427" s="12"/>
    </row>
    <row r="428" spans="1:3" ht="12.75" x14ac:dyDescent="0.2">
      <c r="A428" s="12"/>
      <c r="B428" s="12"/>
      <c r="C428" s="12"/>
    </row>
    <row r="429" spans="1:3" ht="12.75" x14ac:dyDescent="0.2">
      <c r="A429" s="12"/>
      <c r="B429" s="12"/>
      <c r="C429" s="12"/>
    </row>
    <row r="430" spans="1:3" ht="12.75" x14ac:dyDescent="0.2">
      <c r="A430" s="12"/>
      <c r="B430" s="12"/>
      <c r="C430" s="12"/>
    </row>
    <row r="431" spans="1:3" ht="12.75" x14ac:dyDescent="0.2">
      <c r="A431" s="12"/>
      <c r="B431" s="12"/>
      <c r="C431" s="12"/>
    </row>
    <row r="432" spans="1:3" ht="12.75" x14ac:dyDescent="0.2">
      <c r="A432" s="12"/>
      <c r="B432" s="12"/>
      <c r="C432" s="12"/>
    </row>
    <row r="433" spans="1:3" ht="12.75" x14ac:dyDescent="0.2">
      <c r="A433" s="12"/>
      <c r="B433" s="12"/>
      <c r="C433" s="12"/>
    </row>
    <row r="434" spans="1:3" ht="12.75" x14ac:dyDescent="0.2">
      <c r="A434" s="12"/>
      <c r="B434" s="12"/>
      <c r="C434" s="12"/>
    </row>
    <row r="435" spans="1:3" ht="12.75" x14ac:dyDescent="0.2">
      <c r="A435" s="12"/>
      <c r="B435" s="12"/>
      <c r="C435" s="12"/>
    </row>
    <row r="436" spans="1:3" ht="12.75" x14ac:dyDescent="0.2">
      <c r="A436" s="12"/>
      <c r="B436" s="12"/>
      <c r="C436" s="12"/>
    </row>
    <row r="437" spans="1:3" ht="12.75" x14ac:dyDescent="0.2">
      <c r="A437" s="12"/>
      <c r="B437" s="12"/>
      <c r="C437" s="12"/>
    </row>
    <row r="438" spans="1:3" ht="12.75" x14ac:dyDescent="0.2">
      <c r="A438" s="12"/>
      <c r="B438" s="12"/>
      <c r="C438" s="12"/>
    </row>
    <row r="439" spans="1:3" ht="12.75" x14ac:dyDescent="0.2">
      <c r="A439" s="12"/>
      <c r="B439" s="12"/>
      <c r="C439" s="12"/>
    </row>
    <row r="440" spans="1:3" ht="12.75" x14ac:dyDescent="0.2">
      <c r="A440" s="12"/>
      <c r="B440" s="12"/>
      <c r="C440" s="12"/>
    </row>
    <row r="441" spans="1:3" ht="12.75" x14ac:dyDescent="0.2">
      <c r="A441" s="12"/>
      <c r="B441" s="12"/>
      <c r="C441" s="12"/>
    </row>
    <row r="442" spans="1:3" ht="12.75" x14ac:dyDescent="0.2">
      <c r="A442" s="12"/>
      <c r="B442" s="12"/>
      <c r="C442" s="12"/>
    </row>
    <row r="443" spans="1:3" ht="12.75" x14ac:dyDescent="0.2">
      <c r="A443" s="12"/>
      <c r="B443" s="12"/>
      <c r="C443" s="12"/>
    </row>
    <row r="444" spans="1:3" ht="12.75" x14ac:dyDescent="0.2">
      <c r="A444" s="12"/>
      <c r="B444" s="12"/>
      <c r="C444" s="12"/>
    </row>
    <row r="445" spans="1:3" ht="12.75" x14ac:dyDescent="0.2">
      <c r="A445" s="12"/>
      <c r="B445" s="12"/>
      <c r="C445" s="12"/>
    </row>
    <row r="446" spans="1:3" ht="12.75" x14ac:dyDescent="0.2">
      <c r="A446" s="12"/>
      <c r="B446" s="12"/>
      <c r="C446" s="12"/>
    </row>
    <row r="447" spans="1:3" ht="12.75" x14ac:dyDescent="0.2">
      <c r="A447" s="12"/>
      <c r="B447" s="12"/>
      <c r="C447" s="12"/>
    </row>
    <row r="448" spans="1:3" ht="12.75" x14ac:dyDescent="0.2">
      <c r="A448" s="12"/>
      <c r="B448" s="12"/>
      <c r="C448" s="12"/>
    </row>
    <row r="449" spans="1:3" ht="12.75" x14ac:dyDescent="0.2">
      <c r="A449" s="12"/>
      <c r="B449" s="12"/>
      <c r="C449" s="12"/>
    </row>
    <row r="450" spans="1:3" ht="12.75" x14ac:dyDescent="0.2">
      <c r="A450" s="12"/>
      <c r="B450" s="12"/>
      <c r="C450" s="12"/>
    </row>
    <row r="451" spans="1:3" ht="12.75" x14ac:dyDescent="0.2">
      <c r="A451" s="12"/>
      <c r="B451" s="12"/>
      <c r="C451" s="12"/>
    </row>
    <row r="452" spans="1:3" ht="12.75" x14ac:dyDescent="0.2">
      <c r="A452" s="12"/>
      <c r="B452" s="12"/>
      <c r="C452" s="12"/>
    </row>
    <row r="453" spans="1:3" ht="12.75" x14ac:dyDescent="0.2">
      <c r="A453" s="12"/>
      <c r="B453" s="12"/>
      <c r="C453" s="12"/>
    </row>
    <row r="454" spans="1:3" ht="12.75" x14ac:dyDescent="0.2">
      <c r="A454" s="12"/>
      <c r="B454" s="12"/>
      <c r="C454" s="12"/>
    </row>
    <row r="455" spans="1:3" ht="12.75" x14ac:dyDescent="0.2">
      <c r="A455" s="12"/>
      <c r="B455" s="12"/>
      <c r="C455" s="12"/>
    </row>
    <row r="456" spans="1:3" ht="12.75" x14ac:dyDescent="0.2">
      <c r="A456" s="12"/>
      <c r="B456" s="12"/>
      <c r="C456" s="12"/>
    </row>
    <row r="457" spans="1:3" ht="12.75" x14ac:dyDescent="0.2">
      <c r="A457" s="12"/>
      <c r="B457" s="12"/>
      <c r="C457" s="12"/>
    </row>
    <row r="458" spans="1:3" ht="12.75" x14ac:dyDescent="0.2">
      <c r="A458" s="12"/>
      <c r="B458" s="12"/>
      <c r="C458" s="12"/>
    </row>
    <row r="459" spans="1:3" ht="12.75" x14ac:dyDescent="0.2">
      <c r="A459" s="12"/>
      <c r="B459" s="12"/>
      <c r="C459" s="12"/>
    </row>
    <row r="460" spans="1:3" ht="12.75" x14ac:dyDescent="0.2">
      <c r="A460" s="12"/>
      <c r="B460" s="12"/>
      <c r="C460" s="12"/>
    </row>
    <row r="461" spans="1:3" ht="12.75" x14ac:dyDescent="0.2">
      <c r="A461" s="12"/>
      <c r="B461" s="12"/>
      <c r="C461" s="12"/>
    </row>
    <row r="462" spans="1:3" ht="12.75" x14ac:dyDescent="0.2">
      <c r="A462" s="12"/>
      <c r="B462" s="12"/>
      <c r="C462" s="12"/>
    </row>
    <row r="463" spans="1:3" ht="12.75" x14ac:dyDescent="0.2">
      <c r="A463" s="12"/>
      <c r="B463" s="12"/>
      <c r="C463" s="12"/>
    </row>
    <row r="464" spans="1:3" ht="12.75" x14ac:dyDescent="0.2">
      <c r="A464" s="12"/>
      <c r="B464" s="12"/>
      <c r="C464" s="12"/>
    </row>
    <row r="465" spans="1:3" ht="12.75" x14ac:dyDescent="0.2">
      <c r="A465" s="12"/>
      <c r="B465" s="12"/>
      <c r="C465" s="12"/>
    </row>
    <row r="466" spans="1:3" ht="12.75" x14ac:dyDescent="0.2">
      <c r="A466" s="12"/>
      <c r="B466" s="12"/>
      <c r="C466" s="12"/>
    </row>
    <row r="467" spans="1:3" ht="12.75" x14ac:dyDescent="0.2">
      <c r="A467" s="12"/>
      <c r="B467" s="12"/>
      <c r="C467" s="12"/>
    </row>
    <row r="468" spans="1:3" ht="12.75" x14ac:dyDescent="0.2">
      <c r="A468" s="12"/>
      <c r="B468" s="12"/>
      <c r="C468" s="12"/>
    </row>
    <row r="469" spans="1:3" ht="12.75" x14ac:dyDescent="0.2">
      <c r="A469" s="12"/>
      <c r="B469" s="12"/>
      <c r="C469" s="12"/>
    </row>
    <row r="470" spans="1:3" ht="12.75" x14ac:dyDescent="0.2">
      <c r="A470" s="12"/>
      <c r="B470" s="12"/>
      <c r="C470" s="12"/>
    </row>
    <row r="471" spans="1:3" ht="12.75" x14ac:dyDescent="0.2">
      <c r="A471" s="12"/>
      <c r="B471" s="12"/>
      <c r="C471" s="12"/>
    </row>
    <row r="472" spans="1:3" ht="12.75" x14ac:dyDescent="0.2">
      <c r="A472" s="12"/>
      <c r="B472" s="12"/>
      <c r="C472" s="12"/>
    </row>
    <row r="473" spans="1:3" ht="12.75" x14ac:dyDescent="0.2">
      <c r="A473" s="12"/>
      <c r="B473" s="12"/>
      <c r="C473" s="12"/>
    </row>
    <row r="474" spans="1:3" ht="12.75" x14ac:dyDescent="0.2">
      <c r="A474" s="12"/>
      <c r="B474" s="12"/>
      <c r="C474" s="12"/>
    </row>
    <row r="475" spans="1:3" ht="12.75" x14ac:dyDescent="0.2">
      <c r="A475" s="12"/>
      <c r="B475" s="12"/>
      <c r="C475" s="12"/>
    </row>
    <row r="476" spans="1:3" ht="12.75" x14ac:dyDescent="0.2">
      <c r="A476" s="12"/>
      <c r="B476" s="12"/>
      <c r="C476" s="12"/>
    </row>
    <row r="477" spans="1:3" ht="12.75" x14ac:dyDescent="0.2">
      <c r="A477" s="12"/>
      <c r="B477" s="12"/>
      <c r="C477" s="12"/>
    </row>
    <row r="478" spans="1:3" ht="12.75" x14ac:dyDescent="0.2">
      <c r="A478" s="12"/>
      <c r="B478" s="12"/>
      <c r="C478" s="12"/>
    </row>
    <row r="479" spans="1:3" ht="12.75" x14ac:dyDescent="0.2">
      <c r="A479" s="12"/>
      <c r="B479" s="12"/>
      <c r="C479" s="12"/>
    </row>
    <row r="480" spans="1:3" ht="12.75" x14ac:dyDescent="0.2">
      <c r="A480" s="12"/>
      <c r="B480" s="12"/>
      <c r="C480" s="12"/>
    </row>
    <row r="481" spans="1:3" ht="12.75" x14ac:dyDescent="0.2">
      <c r="A481" s="12"/>
      <c r="B481" s="12"/>
      <c r="C481" s="12"/>
    </row>
    <row r="482" spans="1:3" ht="12.75" x14ac:dyDescent="0.2">
      <c r="A482" s="12"/>
      <c r="B482" s="12"/>
      <c r="C482" s="12"/>
    </row>
    <row r="483" spans="1:3" ht="12.75" x14ac:dyDescent="0.2">
      <c r="A483" s="12"/>
      <c r="B483" s="12"/>
      <c r="C483" s="12"/>
    </row>
    <row r="484" spans="1:3" ht="12.75" x14ac:dyDescent="0.2">
      <c r="A484" s="12"/>
      <c r="B484" s="12"/>
      <c r="C484" s="12"/>
    </row>
    <row r="485" spans="1:3" ht="12.75" x14ac:dyDescent="0.2">
      <c r="A485" s="12"/>
      <c r="B485" s="12"/>
      <c r="C485" s="12"/>
    </row>
    <row r="486" spans="1:3" ht="12.75" x14ac:dyDescent="0.2">
      <c r="A486" s="12"/>
      <c r="B486" s="12"/>
      <c r="C486" s="12"/>
    </row>
    <row r="487" spans="1:3" ht="12.75" x14ac:dyDescent="0.2">
      <c r="A487" s="12"/>
      <c r="B487" s="12"/>
      <c r="C487" s="12"/>
    </row>
    <row r="488" spans="1:3" ht="12.75" x14ac:dyDescent="0.2">
      <c r="A488" s="12"/>
      <c r="B488" s="12"/>
      <c r="C488" s="12"/>
    </row>
    <row r="489" spans="1:3" ht="12.75" x14ac:dyDescent="0.2">
      <c r="A489" s="12"/>
      <c r="B489" s="12"/>
      <c r="C489" s="12"/>
    </row>
    <row r="490" spans="1:3" ht="12.75" x14ac:dyDescent="0.2">
      <c r="A490" s="12"/>
      <c r="B490" s="12"/>
      <c r="C490" s="12"/>
    </row>
    <row r="491" spans="1:3" ht="12.75" x14ac:dyDescent="0.2">
      <c r="A491" s="12"/>
      <c r="B491" s="12"/>
      <c r="C491" s="12"/>
    </row>
    <row r="492" spans="1:3" ht="12.75" x14ac:dyDescent="0.2">
      <c r="A492" s="12"/>
      <c r="B492" s="12"/>
      <c r="C492" s="12"/>
    </row>
    <row r="493" spans="1:3" ht="12.75" x14ac:dyDescent="0.2">
      <c r="A493" s="12"/>
      <c r="B493" s="12"/>
      <c r="C493" s="12"/>
    </row>
    <row r="494" spans="1:3" ht="12.75" x14ac:dyDescent="0.2">
      <c r="A494" s="12"/>
      <c r="B494" s="12"/>
      <c r="C494" s="12"/>
    </row>
    <row r="495" spans="1:3" ht="12.75" x14ac:dyDescent="0.2">
      <c r="A495" s="12"/>
      <c r="B495" s="12"/>
      <c r="C495" s="12"/>
    </row>
    <row r="496" spans="1:3" ht="12.75" x14ac:dyDescent="0.2">
      <c r="A496" s="12"/>
      <c r="B496" s="12"/>
      <c r="C496" s="12"/>
    </row>
    <row r="497" spans="1:3" ht="12.75" x14ac:dyDescent="0.2">
      <c r="A497" s="12"/>
      <c r="B497" s="12"/>
      <c r="C497" s="12"/>
    </row>
    <row r="498" spans="1:3" ht="12.75" x14ac:dyDescent="0.2">
      <c r="A498" s="12"/>
      <c r="B498" s="12"/>
      <c r="C498" s="12"/>
    </row>
    <row r="499" spans="1:3" ht="12.75" x14ac:dyDescent="0.2">
      <c r="A499" s="12"/>
      <c r="B499" s="12"/>
      <c r="C499" s="12"/>
    </row>
    <row r="500" spans="1:3" ht="12.75" x14ac:dyDescent="0.2">
      <c r="A500" s="12"/>
      <c r="B500" s="12"/>
      <c r="C500" s="12"/>
    </row>
    <row r="501" spans="1:3" ht="12.75" x14ac:dyDescent="0.2">
      <c r="A501" s="12"/>
      <c r="B501" s="12"/>
      <c r="C501" s="12"/>
    </row>
    <row r="502" spans="1:3" ht="12.75" x14ac:dyDescent="0.2">
      <c r="A502" s="12"/>
      <c r="B502" s="12"/>
      <c r="C502" s="12"/>
    </row>
    <row r="503" spans="1:3" ht="12.75" x14ac:dyDescent="0.2">
      <c r="A503" s="12"/>
      <c r="B503" s="12"/>
      <c r="C503" s="12"/>
    </row>
    <row r="504" spans="1:3" ht="12.75" x14ac:dyDescent="0.2">
      <c r="A504" s="12"/>
      <c r="B504" s="12"/>
      <c r="C504" s="12"/>
    </row>
    <row r="505" spans="1:3" ht="12.75" x14ac:dyDescent="0.2">
      <c r="A505" s="12"/>
      <c r="B505" s="12"/>
      <c r="C505" s="12"/>
    </row>
    <row r="506" spans="1:3" ht="12.75" x14ac:dyDescent="0.2">
      <c r="A506" s="12"/>
      <c r="B506" s="12"/>
      <c r="C506" s="12"/>
    </row>
    <row r="507" spans="1:3" ht="12.75" x14ac:dyDescent="0.2">
      <c r="A507" s="12"/>
      <c r="B507" s="12"/>
      <c r="C507" s="12"/>
    </row>
    <row r="508" spans="1:3" ht="12.75" x14ac:dyDescent="0.2">
      <c r="A508" s="12"/>
      <c r="B508" s="12"/>
      <c r="C508" s="12"/>
    </row>
    <row r="509" spans="1:3" ht="12.75" x14ac:dyDescent="0.2">
      <c r="A509" s="12"/>
      <c r="B509" s="12"/>
      <c r="C509" s="12"/>
    </row>
    <row r="510" spans="1:3" ht="12.75" x14ac:dyDescent="0.2">
      <c r="A510" s="12"/>
      <c r="B510" s="12"/>
      <c r="C510" s="12"/>
    </row>
    <row r="511" spans="1:3" ht="12.75" x14ac:dyDescent="0.2">
      <c r="A511" s="12"/>
      <c r="B511" s="12"/>
      <c r="C511" s="12"/>
    </row>
    <row r="512" spans="1:3" ht="12.75" x14ac:dyDescent="0.2">
      <c r="A512" s="12"/>
      <c r="B512" s="12"/>
      <c r="C512" s="12"/>
    </row>
    <row r="513" spans="1:3" ht="12.75" x14ac:dyDescent="0.2">
      <c r="A513" s="12"/>
      <c r="B513" s="12"/>
      <c r="C513" s="12"/>
    </row>
    <row r="514" spans="1:3" ht="12.75" x14ac:dyDescent="0.2">
      <c r="A514" s="12"/>
      <c r="B514" s="12"/>
      <c r="C514" s="12"/>
    </row>
    <row r="515" spans="1:3" ht="12.75" x14ac:dyDescent="0.2">
      <c r="A515" s="12"/>
      <c r="B515" s="12"/>
      <c r="C515" s="12"/>
    </row>
    <row r="516" spans="1:3" ht="12.75" x14ac:dyDescent="0.2">
      <c r="A516" s="12"/>
      <c r="B516" s="12"/>
      <c r="C516" s="12"/>
    </row>
    <row r="517" spans="1:3" ht="12.75" x14ac:dyDescent="0.2">
      <c r="A517" s="12"/>
      <c r="B517" s="12"/>
      <c r="C517" s="12"/>
    </row>
    <row r="518" spans="1:3" ht="12.75" x14ac:dyDescent="0.2">
      <c r="A518" s="12"/>
      <c r="B518" s="12"/>
      <c r="C518" s="12"/>
    </row>
    <row r="519" spans="1:3" ht="12.75" x14ac:dyDescent="0.2">
      <c r="A519" s="12"/>
      <c r="B519" s="12"/>
      <c r="C519" s="12"/>
    </row>
    <row r="520" spans="1:3" ht="12.75" x14ac:dyDescent="0.2">
      <c r="A520" s="12"/>
      <c r="B520" s="12"/>
      <c r="C520" s="12"/>
    </row>
    <row r="521" spans="1:3" ht="12.75" x14ac:dyDescent="0.2">
      <c r="A521" s="12"/>
      <c r="B521" s="12"/>
      <c r="C521" s="12"/>
    </row>
    <row r="522" spans="1:3" ht="12.75" x14ac:dyDescent="0.2">
      <c r="A522" s="12"/>
      <c r="B522" s="12"/>
      <c r="C522" s="12"/>
    </row>
    <row r="523" spans="1:3" ht="12.75" x14ac:dyDescent="0.2">
      <c r="A523" s="12"/>
      <c r="B523" s="12"/>
      <c r="C523" s="12"/>
    </row>
    <row r="524" spans="1:3" ht="12.75" x14ac:dyDescent="0.2">
      <c r="A524" s="12"/>
      <c r="B524" s="12"/>
      <c r="C524" s="12"/>
    </row>
    <row r="525" spans="1:3" ht="12.75" x14ac:dyDescent="0.2">
      <c r="A525" s="12"/>
      <c r="B525" s="12"/>
      <c r="C525" s="12"/>
    </row>
    <row r="526" spans="1:3" ht="12.75" x14ac:dyDescent="0.2">
      <c r="A526" s="12"/>
      <c r="B526" s="12"/>
      <c r="C526" s="12"/>
    </row>
    <row r="527" spans="1:3" ht="12.75" x14ac:dyDescent="0.2">
      <c r="A527" s="12"/>
      <c r="B527" s="12"/>
      <c r="C527" s="12"/>
    </row>
    <row r="528" spans="1:3" ht="12.75" x14ac:dyDescent="0.2">
      <c r="A528" s="12"/>
      <c r="B528" s="12"/>
      <c r="C528" s="12"/>
    </row>
    <row r="529" spans="1:3" ht="12.75" x14ac:dyDescent="0.2">
      <c r="A529" s="12"/>
      <c r="B529" s="12"/>
      <c r="C529" s="12"/>
    </row>
    <row r="530" spans="1:3" ht="12.75" x14ac:dyDescent="0.2">
      <c r="A530" s="12"/>
      <c r="B530" s="12"/>
      <c r="C530" s="12"/>
    </row>
    <row r="531" spans="1:3" ht="12.75" x14ac:dyDescent="0.2">
      <c r="A531" s="12"/>
      <c r="B531" s="12"/>
      <c r="C531" s="12"/>
    </row>
    <row r="532" spans="1:3" ht="12.75" x14ac:dyDescent="0.2">
      <c r="A532" s="12"/>
      <c r="B532" s="12"/>
      <c r="C532" s="12"/>
    </row>
    <row r="533" spans="1:3" ht="12.75" x14ac:dyDescent="0.2">
      <c r="A533" s="12"/>
      <c r="B533" s="12"/>
      <c r="C533" s="12"/>
    </row>
    <row r="534" spans="1:3" ht="12.75" x14ac:dyDescent="0.2">
      <c r="A534" s="12"/>
      <c r="B534" s="12"/>
      <c r="C534" s="12"/>
    </row>
    <row r="535" spans="1:3" ht="12.75" x14ac:dyDescent="0.2">
      <c r="A535" s="12"/>
      <c r="B535" s="12"/>
      <c r="C535" s="12"/>
    </row>
    <row r="536" spans="1:3" ht="12.75" x14ac:dyDescent="0.2">
      <c r="A536" s="12"/>
      <c r="B536" s="12"/>
      <c r="C536" s="12"/>
    </row>
    <row r="537" spans="1:3" ht="12.75" x14ac:dyDescent="0.2">
      <c r="A537" s="12"/>
      <c r="B537" s="12"/>
      <c r="C537" s="12"/>
    </row>
    <row r="538" spans="1:3" ht="12.75" x14ac:dyDescent="0.2">
      <c r="A538" s="12"/>
      <c r="B538" s="12"/>
      <c r="C538" s="12"/>
    </row>
    <row r="539" spans="1:3" ht="12.75" x14ac:dyDescent="0.2">
      <c r="A539" s="12"/>
      <c r="B539" s="12"/>
      <c r="C539" s="12"/>
    </row>
    <row r="540" spans="1:3" ht="12.75" x14ac:dyDescent="0.2">
      <c r="A540" s="12"/>
      <c r="B540" s="12"/>
      <c r="C540" s="12"/>
    </row>
    <row r="541" spans="1:3" ht="12.75" x14ac:dyDescent="0.2">
      <c r="A541" s="12"/>
      <c r="B541" s="12"/>
      <c r="C541" s="12"/>
    </row>
    <row r="542" spans="1:3" ht="12.75" x14ac:dyDescent="0.2">
      <c r="A542" s="12"/>
      <c r="B542" s="12"/>
      <c r="C542" s="12"/>
    </row>
    <row r="543" spans="1:3" ht="12.75" x14ac:dyDescent="0.2">
      <c r="A543" s="12"/>
      <c r="B543" s="12"/>
      <c r="C543" s="12"/>
    </row>
    <row r="544" spans="1:3" ht="12.75" x14ac:dyDescent="0.2">
      <c r="A544" s="12"/>
      <c r="B544" s="12"/>
      <c r="C544" s="12"/>
    </row>
    <row r="545" spans="1:3" ht="12.75" x14ac:dyDescent="0.2">
      <c r="A545" s="12"/>
      <c r="B545" s="12"/>
      <c r="C545" s="12"/>
    </row>
    <row r="546" spans="1:3" ht="12.75" x14ac:dyDescent="0.2">
      <c r="A546" s="12"/>
      <c r="B546" s="12"/>
      <c r="C546" s="12"/>
    </row>
    <row r="547" spans="1:3" ht="12.75" x14ac:dyDescent="0.2">
      <c r="A547" s="12"/>
      <c r="B547" s="12"/>
      <c r="C547" s="12"/>
    </row>
    <row r="548" spans="1:3" ht="12.75" x14ac:dyDescent="0.2">
      <c r="A548" s="12"/>
      <c r="B548" s="12"/>
      <c r="C548" s="12"/>
    </row>
    <row r="549" spans="1:3" ht="12.75" x14ac:dyDescent="0.2">
      <c r="A549" s="12"/>
      <c r="B549" s="12"/>
      <c r="C549" s="12"/>
    </row>
    <row r="550" spans="1:3" ht="12.75" x14ac:dyDescent="0.2">
      <c r="A550" s="12"/>
      <c r="B550" s="12"/>
      <c r="C550" s="12"/>
    </row>
    <row r="551" spans="1:3" ht="12.75" x14ac:dyDescent="0.2">
      <c r="A551" s="12"/>
      <c r="B551" s="12"/>
      <c r="C551" s="12"/>
    </row>
    <row r="552" spans="1:3" ht="12.75" x14ac:dyDescent="0.2">
      <c r="A552" s="12"/>
      <c r="B552" s="12"/>
      <c r="C552" s="12"/>
    </row>
    <row r="553" spans="1:3" ht="12.75" x14ac:dyDescent="0.2">
      <c r="A553" s="12"/>
      <c r="B553" s="12"/>
      <c r="C553" s="12"/>
    </row>
    <row r="554" spans="1:3" ht="12.75" x14ac:dyDescent="0.2">
      <c r="A554" s="12"/>
      <c r="B554" s="12"/>
      <c r="C554" s="12"/>
    </row>
    <row r="555" spans="1:3" ht="12.75" x14ac:dyDescent="0.2">
      <c r="A555" s="12"/>
      <c r="B555" s="12"/>
      <c r="C555" s="12"/>
    </row>
    <row r="556" spans="1:3" ht="12.75" x14ac:dyDescent="0.2">
      <c r="A556" s="12"/>
      <c r="B556" s="12"/>
      <c r="C556" s="12"/>
    </row>
    <row r="557" spans="1:3" ht="12.75" x14ac:dyDescent="0.2">
      <c r="A557" s="12"/>
      <c r="B557" s="12"/>
      <c r="C557" s="12"/>
    </row>
    <row r="558" spans="1:3" ht="12.75" x14ac:dyDescent="0.2">
      <c r="A558" s="12"/>
      <c r="B558" s="12"/>
      <c r="C558" s="12"/>
    </row>
    <row r="559" spans="1:3" ht="12.75" x14ac:dyDescent="0.2">
      <c r="A559" s="12"/>
      <c r="B559" s="12"/>
      <c r="C559" s="12"/>
    </row>
    <row r="560" spans="1:3" ht="12.75" x14ac:dyDescent="0.2">
      <c r="A560" s="12"/>
      <c r="B560" s="12"/>
      <c r="C560" s="12"/>
    </row>
    <row r="561" spans="1:3" ht="12.75" x14ac:dyDescent="0.2">
      <c r="A561" s="12"/>
      <c r="B561" s="12"/>
      <c r="C561" s="12"/>
    </row>
    <row r="562" spans="1:3" ht="12.75" x14ac:dyDescent="0.2">
      <c r="A562" s="12"/>
      <c r="B562" s="12"/>
      <c r="C562" s="12"/>
    </row>
    <row r="563" spans="1:3" ht="12.75" x14ac:dyDescent="0.2">
      <c r="A563" s="12"/>
      <c r="B563" s="12"/>
      <c r="C563" s="12"/>
    </row>
    <row r="564" spans="1:3" ht="12.75" x14ac:dyDescent="0.2">
      <c r="A564" s="12"/>
      <c r="B564" s="12"/>
      <c r="C564" s="12"/>
    </row>
    <row r="565" spans="1:3" ht="12.75" x14ac:dyDescent="0.2">
      <c r="A565" s="12"/>
      <c r="B565" s="12"/>
      <c r="C565" s="12"/>
    </row>
    <row r="566" spans="1:3" ht="12.75" x14ac:dyDescent="0.2">
      <c r="A566" s="12"/>
      <c r="B566" s="12"/>
      <c r="C566" s="12"/>
    </row>
    <row r="567" spans="1:3" ht="12.75" x14ac:dyDescent="0.2">
      <c r="A567" s="12"/>
      <c r="B567" s="12"/>
      <c r="C567" s="12"/>
    </row>
    <row r="568" spans="1:3" ht="12.75" x14ac:dyDescent="0.2">
      <c r="A568" s="12"/>
      <c r="B568" s="12"/>
      <c r="C568" s="12"/>
    </row>
    <row r="569" spans="1:3" ht="12.75" x14ac:dyDescent="0.2">
      <c r="A569" s="12"/>
      <c r="B569" s="12"/>
      <c r="C569" s="12"/>
    </row>
    <row r="570" spans="1:3" ht="12.75" x14ac:dyDescent="0.2">
      <c r="A570" s="12"/>
      <c r="B570" s="12"/>
      <c r="C570" s="12"/>
    </row>
    <row r="571" spans="1:3" ht="12.75" x14ac:dyDescent="0.2">
      <c r="A571" s="12"/>
      <c r="B571" s="12"/>
      <c r="C571" s="12"/>
    </row>
    <row r="572" spans="1:3" ht="12.75" x14ac:dyDescent="0.2">
      <c r="A572" s="12"/>
      <c r="B572" s="12"/>
      <c r="C572" s="12"/>
    </row>
    <row r="573" spans="1:3" ht="12.75" x14ac:dyDescent="0.2">
      <c r="A573" s="12"/>
      <c r="B573" s="12"/>
      <c r="C573" s="12"/>
    </row>
    <row r="574" spans="1:3" ht="12.75" x14ac:dyDescent="0.2">
      <c r="A574" s="12"/>
      <c r="B574" s="12"/>
      <c r="C574" s="12"/>
    </row>
    <row r="575" spans="1:3" ht="12.75" x14ac:dyDescent="0.2">
      <c r="A575" s="12"/>
      <c r="B575" s="12"/>
      <c r="C575" s="12"/>
    </row>
    <row r="576" spans="1:3" ht="12.75" x14ac:dyDescent="0.2">
      <c r="A576" s="12"/>
      <c r="B576" s="12"/>
      <c r="C576" s="12"/>
    </row>
    <row r="577" spans="1:3" ht="12.75" x14ac:dyDescent="0.2">
      <c r="A577" s="12"/>
      <c r="B577" s="12"/>
      <c r="C577" s="12"/>
    </row>
    <row r="578" spans="1:3" ht="12.75" x14ac:dyDescent="0.2">
      <c r="A578" s="12"/>
      <c r="B578" s="12"/>
      <c r="C578" s="12"/>
    </row>
    <row r="579" spans="1:3" ht="12.75" x14ac:dyDescent="0.2">
      <c r="A579" s="12"/>
      <c r="B579" s="12"/>
      <c r="C579" s="12"/>
    </row>
    <row r="580" spans="1:3" ht="12.75" x14ac:dyDescent="0.2">
      <c r="A580" s="12"/>
      <c r="B580" s="12"/>
      <c r="C580" s="12"/>
    </row>
    <row r="581" spans="1:3" ht="12.75" x14ac:dyDescent="0.2">
      <c r="A581" s="12"/>
      <c r="B581" s="12"/>
      <c r="C581" s="12"/>
    </row>
    <row r="582" spans="1:3" ht="12.75" x14ac:dyDescent="0.2">
      <c r="A582" s="12"/>
      <c r="B582" s="12"/>
      <c r="C582" s="12"/>
    </row>
    <row r="583" spans="1:3" ht="12.75" x14ac:dyDescent="0.2">
      <c r="A583" s="12"/>
      <c r="B583" s="12"/>
      <c r="C583" s="12"/>
    </row>
    <row r="584" spans="1:3" ht="12.75" x14ac:dyDescent="0.2">
      <c r="A584" s="12"/>
      <c r="B584" s="12"/>
      <c r="C584" s="12"/>
    </row>
    <row r="585" spans="1:3" ht="12.75" x14ac:dyDescent="0.2">
      <c r="A585" s="12"/>
      <c r="B585" s="12"/>
      <c r="C585" s="12"/>
    </row>
    <row r="586" spans="1:3" ht="12.75" x14ac:dyDescent="0.2">
      <c r="A586" s="12"/>
      <c r="B586" s="12"/>
      <c r="C586" s="12"/>
    </row>
    <row r="587" spans="1:3" ht="12.75" x14ac:dyDescent="0.2">
      <c r="A587" s="12"/>
      <c r="B587" s="12"/>
      <c r="C587" s="12"/>
    </row>
    <row r="588" spans="1:3" ht="12.75" x14ac:dyDescent="0.2">
      <c r="A588" s="12"/>
      <c r="B588" s="12"/>
      <c r="C588" s="12"/>
    </row>
    <row r="589" spans="1:3" ht="12.75" x14ac:dyDescent="0.2">
      <c r="A589" s="12"/>
      <c r="B589" s="12"/>
      <c r="C589" s="12"/>
    </row>
    <row r="590" spans="1:3" ht="12.75" x14ac:dyDescent="0.2">
      <c r="A590" s="12"/>
      <c r="B590" s="12"/>
      <c r="C590" s="12"/>
    </row>
    <row r="591" spans="1:3" ht="12.75" x14ac:dyDescent="0.2">
      <c r="A591" s="12"/>
      <c r="B591" s="12"/>
      <c r="C591" s="12"/>
    </row>
    <row r="592" spans="1:3" ht="12.75" x14ac:dyDescent="0.2">
      <c r="A592" s="12"/>
      <c r="B592" s="12"/>
      <c r="C592" s="12"/>
    </row>
    <row r="593" spans="1:3" ht="12.75" x14ac:dyDescent="0.2">
      <c r="A593" s="12"/>
      <c r="B593" s="12"/>
      <c r="C593" s="12"/>
    </row>
    <row r="594" spans="1:3" ht="12.75" x14ac:dyDescent="0.2">
      <c r="A594" s="12"/>
      <c r="B594" s="12"/>
      <c r="C594" s="12"/>
    </row>
    <row r="595" spans="1:3" ht="12.75" x14ac:dyDescent="0.2">
      <c r="A595" s="12"/>
      <c r="B595" s="12"/>
      <c r="C595" s="12"/>
    </row>
    <row r="596" spans="1:3" ht="12.75" x14ac:dyDescent="0.2">
      <c r="A596" s="12"/>
      <c r="B596" s="12"/>
      <c r="C596" s="12"/>
    </row>
    <row r="597" spans="1:3" ht="12.75" x14ac:dyDescent="0.2">
      <c r="A597" s="12"/>
      <c r="B597" s="12"/>
      <c r="C597" s="12"/>
    </row>
    <row r="598" spans="1:3" ht="12.75" x14ac:dyDescent="0.2">
      <c r="A598" s="12"/>
      <c r="B598" s="12"/>
      <c r="C598" s="12"/>
    </row>
    <row r="599" spans="1:3" ht="12.75" x14ac:dyDescent="0.2">
      <c r="A599" s="12"/>
      <c r="B599" s="12"/>
      <c r="C599" s="12"/>
    </row>
    <row r="600" spans="1:3" ht="12.75" x14ac:dyDescent="0.2">
      <c r="A600" s="12"/>
      <c r="B600" s="12"/>
      <c r="C600" s="12"/>
    </row>
    <row r="601" spans="1:3" ht="12.75" x14ac:dyDescent="0.2">
      <c r="A601" s="12"/>
      <c r="B601" s="12"/>
      <c r="C601" s="12"/>
    </row>
    <row r="602" spans="1:3" ht="12.75" x14ac:dyDescent="0.2">
      <c r="A602" s="12"/>
      <c r="B602" s="12"/>
      <c r="C602" s="12"/>
    </row>
    <row r="603" spans="1:3" ht="12.75" x14ac:dyDescent="0.2">
      <c r="A603" s="12"/>
      <c r="B603" s="12"/>
      <c r="C603" s="12"/>
    </row>
    <row r="604" spans="1:3" ht="12.75" x14ac:dyDescent="0.2">
      <c r="A604" s="12"/>
      <c r="B604" s="12"/>
      <c r="C604" s="12"/>
    </row>
    <row r="605" spans="1:3" ht="12.75" x14ac:dyDescent="0.2">
      <c r="A605" s="12"/>
      <c r="B605" s="12"/>
      <c r="C605" s="12"/>
    </row>
    <row r="606" spans="1:3" ht="12.75" x14ac:dyDescent="0.2">
      <c r="A606" s="12"/>
      <c r="B606" s="12"/>
      <c r="C606" s="12"/>
    </row>
    <row r="607" spans="1:3" ht="12.75" x14ac:dyDescent="0.2">
      <c r="A607" s="12"/>
      <c r="B607" s="12"/>
      <c r="C607" s="12"/>
    </row>
    <row r="608" spans="1:3" ht="12.75" x14ac:dyDescent="0.2">
      <c r="A608" s="12"/>
      <c r="B608" s="12"/>
      <c r="C608" s="12"/>
    </row>
    <row r="609" spans="1:3" ht="12.75" x14ac:dyDescent="0.2">
      <c r="A609" s="12"/>
      <c r="B609" s="12"/>
      <c r="C609" s="12"/>
    </row>
    <row r="610" spans="1:3" ht="12.75" x14ac:dyDescent="0.2">
      <c r="A610" s="12"/>
      <c r="B610" s="12"/>
      <c r="C610" s="12"/>
    </row>
    <row r="611" spans="1:3" ht="12.75" x14ac:dyDescent="0.2">
      <c r="A611" s="12"/>
      <c r="B611" s="12"/>
      <c r="C611" s="12"/>
    </row>
    <row r="612" spans="1:3" ht="12.75" x14ac:dyDescent="0.2">
      <c r="A612" s="12"/>
      <c r="B612" s="12"/>
      <c r="C612" s="12"/>
    </row>
    <row r="613" spans="1:3" ht="12.75" x14ac:dyDescent="0.2">
      <c r="A613" s="12"/>
      <c r="B613" s="12"/>
      <c r="C613" s="12"/>
    </row>
    <row r="614" spans="1:3" ht="12.75" x14ac:dyDescent="0.2">
      <c r="A614" s="12"/>
      <c r="B614" s="12"/>
      <c r="C614" s="12"/>
    </row>
    <row r="615" spans="1:3" ht="12.75" x14ac:dyDescent="0.2">
      <c r="A615" s="12"/>
      <c r="B615" s="12"/>
      <c r="C615" s="12"/>
    </row>
    <row r="616" spans="1:3" ht="12.75" x14ac:dyDescent="0.2">
      <c r="A616" s="12"/>
      <c r="B616" s="12"/>
      <c r="C616" s="12"/>
    </row>
    <row r="617" spans="1:3" ht="12.75" x14ac:dyDescent="0.2">
      <c r="A617" s="12"/>
      <c r="B617" s="12"/>
      <c r="C617" s="12"/>
    </row>
    <row r="618" spans="1:3" ht="12.75" x14ac:dyDescent="0.2">
      <c r="A618" s="12"/>
      <c r="B618" s="12"/>
      <c r="C618" s="12"/>
    </row>
    <row r="619" spans="1:3" ht="12.75" x14ac:dyDescent="0.2">
      <c r="A619" s="12"/>
      <c r="B619" s="12"/>
      <c r="C619" s="12"/>
    </row>
    <row r="620" spans="1:3" ht="12.75" x14ac:dyDescent="0.2">
      <c r="A620" s="12"/>
      <c r="B620" s="12"/>
      <c r="C620" s="12"/>
    </row>
    <row r="621" spans="1:3" ht="12.75" x14ac:dyDescent="0.2">
      <c r="A621" s="12"/>
      <c r="B621" s="12"/>
      <c r="C621" s="12"/>
    </row>
    <row r="622" spans="1:3" ht="12.75" x14ac:dyDescent="0.2">
      <c r="A622" s="12"/>
      <c r="B622" s="12"/>
      <c r="C622" s="12"/>
    </row>
    <row r="623" spans="1:3" ht="12.75" x14ac:dyDescent="0.2">
      <c r="A623" s="12"/>
      <c r="B623" s="12"/>
      <c r="C623" s="12"/>
    </row>
    <row r="624" spans="1:3" ht="12.75" x14ac:dyDescent="0.2">
      <c r="A624" s="12"/>
      <c r="B624" s="12"/>
      <c r="C624" s="12"/>
    </row>
    <row r="625" spans="1:3" ht="12.75" x14ac:dyDescent="0.2">
      <c r="A625" s="12"/>
      <c r="B625" s="12"/>
      <c r="C625" s="12"/>
    </row>
    <row r="626" spans="1:3" ht="12.75" x14ac:dyDescent="0.2">
      <c r="A626" s="12"/>
      <c r="B626" s="12"/>
      <c r="C626" s="12"/>
    </row>
    <row r="627" spans="1:3" ht="12.75" x14ac:dyDescent="0.2">
      <c r="A627" s="12"/>
      <c r="B627" s="12"/>
      <c r="C627" s="12"/>
    </row>
    <row r="628" spans="1:3" ht="12.75" x14ac:dyDescent="0.2">
      <c r="A628" s="12"/>
      <c r="B628" s="12"/>
      <c r="C628" s="12"/>
    </row>
    <row r="629" spans="1:3" ht="12.75" x14ac:dyDescent="0.2">
      <c r="A629" s="12"/>
      <c r="B629" s="12"/>
      <c r="C629" s="12"/>
    </row>
    <row r="630" spans="1:3" ht="12.75" x14ac:dyDescent="0.2">
      <c r="A630" s="12"/>
      <c r="B630" s="12"/>
      <c r="C630" s="12"/>
    </row>
    <row r="631" spans="1:3" ht="12.75" x14ac:dyDescent="0.2">
      <c r="A631" s="12"/>
      <c r="B631" s="12"/>
      <c r="C631" s="12"/>
    </row>
    <row r="632" spans="1:3" ht="12.75" x14ac:dyDescent="0.2">
      <c r="A632" s="12"/>
      <c r="B632" s="12"/>
      <c r="C632" s="12"/>
    </row>
    <row r="633" spans="1:3" ht="12.75" x14ac:dyDescent="0.2">
      <c r="A633" s="12"/>
      <c r="B633" s="12"/>
      <c r="C633" s="12"/>
    </row>
    <row r="634" spans="1:3" ht="12.75" x14ac:dyDescent="0.2">
      <c r="A634" s="12"/>
      <c r="B634" s="12"/>
      <c r="C634" s="12"/>
    </row>
    <row r="635" spans="1:3" ht="12.75" x14ac:dyDescent="0.2">
      <c r="A635" s="12"/>
      <c r="B635" s="12"/>
      <c r="C635" s="12"/>
    </row>
    <row r="636" spans="1:3" ht="12.75" x14ac:dyDescent="0.2">
      <c r="A636" s="12"/>
      <c r="B636" s="12"/>
      <c r="C636" s="12"/>
    </row>
    <row r="637" spans="1:3" ht="12.75" x14ac:dyDescent="0.2">
      <c r="A637" s="12"/>
      <c r="B637" s="12"/>
      <c r="C637" s="12"/>
    </row>
    <row r="638" spans="1:3" ht="12.75" x14ac:dyDescent="0.2">
      <c r="A638" s="12"/>
      <c r="B638" s="12"/>
      <c r="C638" s="12"/>
    </row>
    <row r="639" spans="1:3" ht="12.75" x14ac:dyDescent="0.2">
      <c r="A639" s="12"/>
      <c r="B639" s="12"/>
      <c r="C639" s="12"/>
    </row>
    <row r="640" spans="1:3" ht="12.75" x14ac:dyDescent="0.2">
      <c r="A640" s="12"/>
      <c r="B640" s="12"/>
      <c r="C640" s="12"/>
    </row>
    <row r="641" spans="1:3" ht="12.75" x14ac:dyDescent="0.2">
      <c r="A641" s="12"/>
      <c r="B641" s="12"/>
      <c r="C641" s="12"/>
    </row>
    <row r="642" spans="1:3" ht="12.75" x14ac:dyDescent="0.2">
      <c r="A642" s="12"/>
      <c r="B642" s="12"/>
      <c r="C642" s="12"/>
    </row>
    <row r="643" spans="1:3" ht="12.75" x14ac:dyDescent="0.2">
      <c r="A643" s="12"/>
      <c r="B643" s="12"/>
      <c r="C643" s="12"/>
    </row>
    <row r="644" spans="1:3" ht="12.75" x14ac:dyDescent="0.2">
      <c r="A644" s="12"/>
      <c r="B644" s="12"/>
      <c r="C644" s="12"/>
    </row>
    <row r="645" spans="1:3" ht="12.75" x14ac:dyDescent="0.2">
      <c r="A645" s="12"/>
      <c r="B645" s="12"/>
      <c r="C645" s="12"/>
    </row>
    <row r="646" spans="1:3" ht="12.75" x14ac:dyDescent="0.2">
      <c r="A646" s="12"/>
      <c r="B646" s="12"/>
      <c r="C646" s="12"/>
    </row>
    <row r="647" spans="1:3" ht="12.75" x14ac:dyDescent="0.2">
      <c r="A647" s="12"/>
      <c r="B647" s="12"/>
      <c r="C647" s="12"/>
    </row>
    <row r="648" spans="1:3" ht="12.75" x14ac:dyDescent="0.2">
      <c r="A648" s="12"/>
      <c r="B648" s="12"/>
      <c r="C648" s="12"/>
    </row>
    <row r="649" spans="1:3" ht="12.75" x14ac:dyDescent="0.2">
      <c r="A649" s="12"/>
      <c r="B649" s="12"/>
      <c r="C649" s="12"/>
    </row>
    <row r="650" spans="1:3" ht="12.75" x14ac:dyDescent="0.2">
      <c r="A650" s="12"/>
      <c r="B650" s="12"/>
      <c r="C650" s="12"/>
    </row>
    <row r="651" spans="1:3" ht="12.75" x14ac:dyDescent="0.2">
      <c r="A651" s="12"/>
      <c r="B651" s="12"/>
      <c r="C651" s="12"/>
    </row>
    <row r="652" spans="1:3" ht="12.75" x14ac:dyDescent="0.2">
      <c r="A652" s="12"/>
      <c r="B652" s="12"/>
      <c r="C652" s="12"/>
    </row>
    <row r="653" spans="1:3" ht="12.75" x14ac:dyDescent="0.2">
      <c r="A653" s="12"/>
      <c r="B653" s="12"/>
      <c r="C653" s="12"/>
    </row>
    <row r="654" spans="1:3" ht="12.75" x14ac:dyDescent="0.2">
      <c r="A654" s="12"/>
      <c r="B654" s="12"/>
      <c r="C654" s="12"/>
    </row>
    <row r="655" spans="1:3" ht="12.75" x14ac:dyDescent="0.2">
      <c r="A655" s="12"/>
      <c r="B655" s="12"/>
      <c r="C655" s="12"/>
    </row>
    <row r="656" spans="1:3" ht="12.75" x14ac:dyDescent="0.2">
      <c r="A656" s="12"/>
      <c r="B656" s="12"/>
      <c r="C656" s="12"/>
    </row>
    <row r="657" spans="1:3" ht="12.75" x14ac:dyDescent="0.2">
      <c r="A657" s="12"/>
      <c r="B657" s="12"/>
      <c r="C657" s="12"/>
    </row>
    <row r="658" spans="1:3" ht="12.75" x14ac:dyDescent="0.2">
      <c r="A658" s="12"/>
      <c r="B658" s="12"/>
      <c r="C658" s="12"/>
    </row>
    <row r="659" spans="1:3" ht="12.75" x14ac:dyDescent="0.2">
      <c r="A659" s="12"/>
      <c r="B659" s="12"/>
      <c r="C659" s="12"/>
    </row>
    <row r="660" spans="1:3" ht="12.75" x14ac:dyDescent="0.2">
      <c r="A660" s="12"/>
      <c r="B660" s="12"/>
      <c r="C660" s="12"/>
    </row>
    <row r="661" spans="1:3" ht="12.75" x14ac:dyDescent="0.2">
      <c r="A661" s="12"/>
      <c r="B661" s="12"/>
      <c r="C661" s="12"/>
    </row>
    <row r="662" spans="1:3" ht="12.75" x14ac:dyDescent="0.2">
      <c r="A662" s="12"/>
      <c r="B662" s="12"/>
      <c r="C662" s="12"/>
    </row>
    <row r="663" spans="1:3" ht="12.75" x14ac:dyDescent="0.2">
      <c r="A663" s="12"/>
      <c r="B663" s="12"/>
      <c r="C663" s="12"/>
    </row>
    <row r="664" spans="1:3" ht="12.75" x14ac:dyDescent="0.2">
      <c r="A664" s="12"/>
      <c r="B664" s="12"/>
      <c r="C664" s="12"/>
    </row>
    <row r="665" spans="1:3" ht="12.75" x14ac:dyDescent="0.2">
      <c r="A665" s="12"/>
      <c r="B665" s="12"/>
      <c r="C665" s="12"/>
    </row>
    <row r="666" spans="1:3" ht="12.75" x14ac:dyDescent="0.2">
      <c r="A666" s="12"/>
      <c r="B666" s="12"/>
      <c r="C666" s="12"/>
    </row>
    <row r="667" spans="1:3" ht="12.75" x14ac:dyDescent="0.2">
      <c r="A667" s="12"/>
      <c r="B667" s="12"/>
      <c r="C667" s="12"/>
    </row>
    <row r="668" spans="1:3" ht="12.75" x14ac:dyDescent="0.2">
      <c r="A668" s="12"/>
      <c r="B668" s="12"/>
      <c r="C668" s="12"/>
    </row>
    <row r="669" spans="1:3" ht="12.75" x14ac:dyDescent="0.2">
      <c r="A669" s="12"/>
      <c r="B669" s="12"/>
      <c r="C669" s="12"/>
    </row>
    <row r="670" spans="1:3" ht="12.75" x14ac:dyDescent="0.2">
      <c r="A670" s="12"/>
      <c r="B670" s="12"/>
      <c r="C670" s="12"/>
    </row>
    <row r="671" spans="1:3" ht="12.75" x14ac:dyDescent="0.2">
      <c r="A671" s="12"/>
      <c r="B671" s="12"/>
      <c r="C671" s="12"/>
    </row>
    <row r="672" spans="1:3" ht="12.75" x14ac:dyDescent="0.2">
      <c r="A672" s="12"/>
      <c r="B672" s="12"/>
      <c r="C672" s="12"/>
    </row>
    <row r="673" spans="1:3" ht="12.75" x14ac:dyDescent="0.2">
      <c r="A673" s="12"/>
      <c r="B673" s="12"/>
      <c r="C673" s="12"/>
    </row>
    <row r="674" spans="1:3" ht="12.75" x14ac:dyDescent="0.2">
      <c r="A674" s="12"/>
      <c r="B674" s="12"/>
      <c r="C674" s="12"/>
    </row>
    <row r="675" spans="1:3" ht="12.75" x14ac:dyDescent="0.2">
      <c r="A675" s="12"/>
      <c r="B675" s="12"/>
      <c r="C675" s="12"/>
    </row>
    <row r="676" spans="1:3" ht="12.75" x14ac:dyDescent="0.2">
      <c r="A676" s="12"/>
      <c r="B676" s="12"/>
      <c r="C676" s="12"/>
    </row>
    <row r="677" spans="1:3" ht="12.75" x14ac:dyDescent="0.2">
      <c r="A677" s="12"/>
      <c r="B677" s="12"/>
      <c r="C677" s="12"/>
    </row>
    <row r="678" spans="1:3" ht="12.75" x14ac:dyDescent="0.2">
      <c r="A678" s="12"/>
      <c r="B678" s="12"/>
      <c r="C678" s="12"/>
    </row>
    <row r="679" spans="1:3" ht="12.75" x14ac:dyDescent="0.2">
      <c r="A679" s="12"/>
      <c r="B679" s="12"/>
      <c r="C679" s="12"/>
    </row>
    <row r="680" spans="1:3" ht="12.75" x14ac:dyDescent="0.2">
      <c r="A680" s="12"/>
      <c r="B680" s="12"/>
      <c r="C680" s="12"/>
    </row>
    <row r="681" spans="1:3" ht="12.75" x14ac:dyDescent="0.2">
      <c r="A681" s="12"/>
      <c r="B681" s="12"/>
      <c r="C681" s="12"/>
    </row>
    <row r="682" spans="1:3" ht="12.75" x14ac:dyDescent="0.2">
      <c r="A682" s="12"/>
      <c r="B682" s="12"/>
      <c r="C682" s="12"/>
    </row>
    <row r="683" spans="1:3" ht="12.75" x14ac:dyDescent="0.2">
      <c r="A683" s="12"/>
      <c r="B683" s="12"/>
      <c r="C683" s="12"/>
    </row>
    <row r="684" spans="1:3" ht="12.75" x14ac:dyDescent="0.2">
      <c r="A684" s="12"/>
      <c r="B684" s="12"/>
      <c r="C684" s="12"/>
    </row>
    <row r="685" spans="1:3" ht="12.75" x14ac:dyDescent="0.2">
      <c r="A685" s="12"/>
      <c r="B685" s="12"/>
      <c r="C685" s="12"/>
    </row>
    <row r="686" spans="1:3" ht="12.75" x14ac:dyDescent="0.2">
      <c r="A686" s="12"/>
      <c r="B686" s="12"/>
      <c r="C686" s="12"/>
    </row>
    <row r="687" spans="1:3" ht="12.75" x14ac:dyDescent="0.2">
      <c r="A687" s="12"/>
      <c r="B687" s="12"/>
      <c r="C687" s="12"/>
    </row>
    <row r="688" spans="1:3" ht="12.75" x14ac:dyDescent="0.2">
      <c r="A688" s="12"/>
      <c r="B688" s="12"/>
      <c r="C688" s="12"/>
    </row>
    <row r="689" spans="1:3" ht="12.75" x14ac:dyDescent="0.2">
      <c r="A689" s="12"/>
      <c r="B689" s="12"/>
      <c r="C689" s="12"/>
    </row>
    <row r="690" spans="1:3" ht="12.75" x14ac:dyDescent="0.2">
      <c r="A690" s="12"/>
      <c r="B690" s="12"/>
      <c r="C690" s="12"/>
    </row>
    <row r="691" spans="1:3" ht="12.75" x14ac:dyDescent="0.2">
      <c r="A691" s="12"/>
      <c r="B691" s="12"/>
      <c r="C691" s="12"/>
    </row>
    <row r="692" spans="1:3" ht="12.75" x14ac:dyDescent="0.2">
      <c r="A692" s="12"/>
      <c r="B692" s="12"/>
      <c r="C692" s="12"/>
    </row>
    <row r="693" spans="1:3" ht="12.75" x14ac:dyDescent="0.2">
      <c r="A693" s="12"/>
      <c r="B693" s="12"/>
      <c r="C693" s="12"/>
    </row>
    <row r="694" spans="1:3" ht="12.75" x14ac:dyDescent="0.2">
      <c r="A694" s="12"/>
      <c r="B694" s="12"/>
      <c r="C694" s="12"/>
    </row>
    <row r="695" spans="1:3" ht="12.75" x14ac:dyDescent="0.2">
      <c r="A695" s="12"/>
      <c r="B695" s="12"/>
      <c r="C695" s="12"/>
    </row>
    <row r="696" spans="1:3" ht="12.75" x14ac:dyDescent="0.2">
      <c r="A696" s="12"/>
      <c r="B696" s="12"/>
      <c r="C696" s="12"/>
    </row>
    <row r="697" spans="1:3" ht="12.75" x14ac:dyDescent="0.2">
      <c r="A697" s="12"/>
      <c r="B697" s="12"/>
      <c r="C697" s="12"/>
    </row>
    <row r="698" spans="1:3" ht="12.75" x14ac:dyDescent="0.2">
      <c r="A698" s="12"/>
      <c r="B698" s="12"/>
      <c r="C698" s="12"/>
    </row>
    <row r="699" spans="1:3" ht="12.75" x14ac:dyDescent="0.2">
      <c r="A699" s="12"/>
      <c r="B699" s="12"/>
      <c r="C699" s="12"/>
    </row>
    <row r="700" spans="1:3" ht="12.75" x14ac:dyDescent="0.2">
      <c r="A700" s="12"/>
      <c r="B700" s="12"/>
      <c r="C700" s="12"/>
    </row>
    <row r="701" spans="1:3" ht="12.75" x14ac:dyDescent="0.2">
      <c r="A701" s="12"/>
      <c r="B701" s="12"/>
      <c r="C701" s="12"/>
    </row>
    <row r="702" spans="1:3" ht="12.75" x14ac:dyDescent="0.2">
      <c r="A702" s="12"/>
      <c r="B702" s="12"/>
      <c r="C702" s="12"/>
    </row>
    <row r="703" spans="1:3" ht="12.75" x14ac:dyDescent="0.2">
      <c r="A703" s="12"/>
      <c r="B703" s="12"/>
      <c r="C703" s="12"/>
    </row>
    <row r="704" spans="1:3" ht="12.75" x14ac:dyDescent="0.2">
      <c r="A704" s="12"/>
      <c r="B704" s="12"/>
      <c r="C704" s="12"/>
    </row>
    <row r="705" spans="1:3" ht="12.75" x14ac:dyDescent="0.2">
      <c r="A705" s="12"/>
      <c r="B705" s="12"/>
      <c r="C705" s="12"/>
    </row>
    <row r="706" spans="1:3" ht="12.75" x14ac:dyDescent="0.2">
      <c r="A706" s="12"/>
      <c r="B706" s="12"/>
      <c r="C706" s="12"/>
    </row>
    <row r="707" spans="1:3" ht="12.75" x14ac:dyDescent="0.2">
      <c r="A707" s="12"/>
      <c r="B707" s="12"/>
      <c r="C707" s="12"/>
    </row>
    <row r="708" spans="1:3" ht="12.75" x14ac:dyDescent="0.2">
      <c r="A708" s="12"/>
      <c r="B708" s="12"/>
      <c r="C708" s="12"/>
    </row>
    <row r="709" spans="1:3" ht="12.75" x14ac:dyDescent="0.2">
      <c r="A709" s="12"/>
      <c r="B709" s="12"/>
      <c r="C709" s="12"/>
    </row>
    <row r="710" spans="1:3" ht="12.75" x14ac:dyDescent="0.2">
      <c r="A710" s="12"/>
      <c r="B710" s="12"/>
      <c r="C710" s="12"/>
    </row>
    <row r="711" spans="1:3" ht="12.75" x14ac:dyDescent="0.2">
      <c r="A711" s="12"/>
      <c r="B711" s="12"/>
      <c r="C711" s="12"/>
    </row>
    <row r="712" spans="1:3" ht="12.75" x14ac:dyDescent="0.2">
      <c r="A712" s="12"/>
      <c r="B712" s="12"/>
      <c r="C712" s="12"/>
    </row>
    <row r="713" spans="1:3" ht="12.75" x14ac:dyDescent="0.2">
      <c r="A713" s="12"/>
      <c r="B713" s="12"/>
      <c r="C713" s="12"/>
    </row>
    <row r="714" spans="1:3" ht="12.75" x14ac:dyDescent="0.2">
      <c r="A714" s="12"/>
      <c r="B714" s="12"/>
      <c r="C714" s="12"/>
    </row>
    <row r="715" spans="1:3" ht="12.75" x14ac:dyDescent="0.2">
      <c r="A715" s="12"/>
      <c r="B715" s="12"/>
      <c r="C715" s="12"/>
    </row>
    <row r="716" spans="1:3" ht="12.75" x14ac:dyDescent="0.2">
      <c r="A716" s="12"/>
      <c r="B716" s="12"/>
      <c r="C716" s="12"/>
    </row>
    <row r="717" spans="1:3" ht="12.75" x14ac:dyDescent="0.2">
      <c r="A717" s="12"/>
      <c r="B717" s="12"/>
      <c r="C717" s="12"/>
    </row>
    <row r="718" spans="1:3" ht="12.75" x14ac:dyDescent="0.2">
      <c r="A718" s="12"/>
      <c r="B718" s="12"/>
      <c r="C718" s="12"/>
    </row>
    <row r="719" spans="1:3" ht="12.75" x14ac:dyDescent="0.2">
      <c r="A719" s="12"/>
      <c r="B719" s="12"/>
      <c r="C719" s="12"/>
    </row>
    <row r="720" spans="1:3" ht="12.75" x14ac:dyDescent="0.2">
      <c r="A720" s="12"/>
      <c r="B720" s="12"/>
      <c r="C720" s="12"/>
    </row>
    <row r="721" spans="1:3" ht="12.75" x14ac:dyDescent="0.2">
      <c r="A721" s="12"/>
      <c r="B721" s="12"/>
      <c r="C721" s="12"/>
    </row>
    <row r="722" spans="1:3" ht="12.75" x14ac:dyDescent="0.2">
      <c r="A722" s="12"/>
      <c r="B722" s="12"/>
      <c r="C722" s="12"/>
    </row>
    <row r="723" spans="1:3" ht="12.75" x14ac:dyDescent="0.2">
      <c r="A723" s="12"/>
      <c r="B723" s="12"/>
      <c r="C723" s="12"/>
    </row>
    <row r="724" spans="1:3" ht="12.75" x14ac:dyDescent="0.2">
      <c r="A724" s="12"/>
      <c r="B724" s="12"/>
      <c r="C724" s="12"/>
    </row>
    <row r="725" spans="1:3" ht="12.75" x14ac:dyDescent="0.2">
      <c r="A725" s="12"/>
      <c r="B725" s="12"/>
      <c r="C725" s="12"/>
    </row>
    <row r="726" spans="1:3" ht="12.75" x14ac:dyDescent="0.2">
      <c r="A726" s="12"/>
      <c r="B726" s="12"/>
      <c r="C726" s="12"/>
    </row>
    <row r="727" spans="1:3" ht="12.75" x14ac:dyDescent="0.2">
      <c r="A727" s="12"/>
      <c r="B727" s="12"/>
      <c r="C727" s="12"/>
    </row>
    <row r="728" spans="1:3" ht="12.75" x14ac:dyDescent="0.2">
      <c r="A728" s="12"/>
      <c r="B728" s="12"/>
      <c r="C728" s="12"/>
    </row>
    <row r="729" spans="1:3" ht="12.75" x14ac:dyDescent="0.2">
      <c r="A729" s="12"/>
      <c r="B729" s="12"/>
      <c r="C729" s="12"/>
    </row>
    <row r="730" spans="1:3" ht="12.75" x14ac:dyDescent="0.2">
      <c r="A730" s="12"/>
      <c r="B730" s="12"/>
      <c r="C730" s="12"/>
    </row>
    <row r="731" spans="1:3" ht="12.75" x14ac:dyDescent="0.2">
      <c r="A731" s="12"/>
      <c r="B731" s="12"/>
      <c r="C731" s="12"/>
    </row>
    <row r="732" spans="1:3" ht="12.75" x14ac:dyDescent="0.2">
      <c r="A732" s="12"/>
      <c r="B732" s="12"/>
      <c r="C732" s="12"/>
    </row>
    <row r="733" spans="1:3" ht="12.75" x14ac:dyDescent="0.2">
      <c r="A733" s="12"/>
      <c r="B733" s="12"/>
      <c r="C733" s="12"/>
    </row>
    <row r="734" spans="1:3" ht="12.75" x14ac:dyDescent="0.2">
      <c r="A734" s="12"/>
      <c r="B734" s="12"/>
      <c r="C734" s="12"/>
    </row>
    <row r="735" spans="1:3" ht="12.75" x14ac:dyDescent="0.2">
      <c r="A735" s="12"/>
      <c r="B735" s="12"/>
      <c r="C735" s="12"/>
    </row>
    <row r="736" spans="1:3" ht="12.75" x14ac:dyDescent="0.2">
      <c r="A736" s="12"/>
      <c r="B736" s="12"/>
      <c r="C736" s="12"/>
    </row>
    <row r="737" spans="1:3" ht="12.75" x14ac:dyDescent="0.2">
      <c r="A737" s="12"/>
      <c r="B737" s="12"/>
      <c r="C737" s="12"/>
    </row>
    <row r="738" spans="1:3" ht="12.75" x14ac:dyDescent="0.2">
      <c r="A738" s="12"/>
      <c r="B738" s="12"/>
      <c r="C738" s="12"/>
    </row>
    <row r="739" spans="1:3" ht="12.75" x14ac:dyDescent="0.2">
      <c r="A739" s="12"/>
      <c r="B739" s="12"/>
      <c r="C739" s="12"/>
    </row>
    <row r="740" spans="1:3" ht="12.75" x14ac:dyDescent="0.2">
      <c r="A740" s="12"/>
      <c r="B740" s="12"/>
      <c r="C740" s="12"/>
    </row>
    <row r="741" spans="1:3" ht="12.75" x14ac:dyDescent="0.2">
      <c r="A741" s="12"/>
      <c r="B741" s="12"/>
      <c r="C741" s="12"/>
    </row>
    <row r="742" spans="1:3" ht="12.75" x14ac:dyDescent="0.2">
      <c r="A742" s="12"/>
      <c r="B742" s="12"/>
      <c r="C742" s="12"/>
    </row>
    <row r="743" spans="1:3" ht="12.75" x14ac:dyDescent="0.2">
      <c r="A743" s="12"/>
      <c r="B743" s="12"/>
      <c r="C743" s="12"/>
    </row>
    <row r="744" spans="1:3" ht="12.75" x14ac:dyDescent="0.2">
      <c r="A744" s="12"/>
      <c r="B744" s="12"/>
      <c r="C744" s="12"/>
    </row>
    <row r="745" spans="1:3" ht="12.75" x14ac:dyDescent="0.2">
      <c r="A745" s="12"/>
      <c r="B745" s="12"/>
      <c r="C745" s="12"/>
    </row>
    <row r="746" spans="1:3" ht="12.75" x14ac:dyDescent="0.2">
      <c r="A746" s="12"/>
      <c r="B746" s="12"/>
      <c r="C746" s="12"/>
    </row>
    <row r="747" spans="1:3" ht="12.75" x14ac:dyDescent="0.2">
      <c r="A747" s="12"/>
      <c r="B747" s="12"/>
      <c r="C747" s="12"/>
    </row>
    <row r="748" spans="1:3" ht="12.75" x14ac:dyDescent="0.2">
      <c r="A748" s="12"/>
      <c r="B748" s="12"/>
      <c r="C748" s="12"/>
    </row>
    <row r="749" spans="1:3" ht="12.75" x14ac:dyDescent="0.2">
      <c r="A749" s="12"/>
      <c r="B749" s="12"/>
      <c r="C749" s="12"/>
    </row>
    <row r="750" spans="1:3" ht="12.75" x14ac:dyDescent="0.2">
      <c r="A750" s="12"/>
      <c r="B750" s="12"/>
      <c r="C750" s="12"/>
    </row>
    <row r="751" spans="1:3" ht="12.75" x14ac:dyDescent="0.2">
      <c r="A751" s="12"/>
      <c r="B751" s="12"/>
      <c r="C751" s="12"/>
    </row>
    <row r="752" spans="1:3" ht="12.75" x14ac:dyDescent="0.2">
      <c r="A752" s="12"/>
      <c r="B752" s="12"/>
      <c r="C752" s="12"/>
    </row>
    <row r="753" spans="1:3" ht="12.75" x14ac:dyDescent="0.2">
      <c r="A753" s="12"/>
      <c r="B753" s="12"/>
      <c r="C753" s="12"/>
    </row>
    <row r="754" spans="1:3" ht="12.75" x14ac:dyDescent="0.2">
      <c r="A754" s="12"/>
      <c r="B754" s="12"/>
      <c r="C754" s="12"/>
    </row>
    <row r="755" spans="1:3" ht="12.75" x14ac:dyDescent="0.2">
      <c r="A755" s="12"/>
      <c r="B755" s="12"/>
      <c r="C755" s="12"/>
    </row>
    <row r="756" spans="1:3" ht="12.75" x14ac:dyDescent="0.2">
      <c r="A756" s="12"/>
      <c r="B756" s="12"/>
      <c r="C756" s="12"/>
    </row>
    <row r="757" spans="1:3" ht="12.75" x14ac:dyDescent="0.2">
      <c r="A757" s="12"/>
      <c r="B757" s="12"/>
      <c r="C757" s="12"/>
    </row>
    <row r="758" spans="1:3" ht="12.75" x14ac:dyDescent="0.2">
      <c r="A758" s="12"/>
      <c r="B758" s="12"/>
      <c r="C758" s="12"/>
    </row>
    <row r="759" spans="1:3" ht="12.75" x14ac:dyDescent="0.2">
      <c r="A759" s="12"/>
      <c r="B759" s="12"/>
      <c r="C759" s="12"/>
    </row>
    <row r="760" spans="1:3" ht="12.75" x14ac:dyDescent="0.2">
      <c r="A760" s="12"/>
      <c r="B760" s="12"/>
      <c r="C760" s="12"/>
    </row>
    <row r="761" spans="1:3" ht="12.75" x14ac:dyDescent="0.2">
      <c r="A761" s="12"/>
      <c r="B761" s="12"/>
      <c r="C761" s="12"/>
    </row>
    <row r="762" spans="1:3" ht="12.75" x14ac:dyDescent="0.2">
      <c r="A762" s="12"/>
      <c r="B762" s="12"/>
      <c r="C762" s="12"/>
    </row>
    <row r="763" spans="1:3" ht="12.75" x14ac:dyDescent="0.2">
      <c r="A763" s="12"/>
      <c r="B763" s="12"/>
      <c r="C763" s="12"/>
    </row>
    <row r="764" spans="1:3" ht="12.75" x14ac:dyDescent="0.2">
      <c r="A764" s="12"/>
      <c r="B764" s="12"/>
      <c r="C764" s="12"/>
    </row>
    <row r="765" spans="1:3" ht="12.75" x14ac:dyDescent="0.2">
      <c r="A765" s="12"/>
      <c r="B765" s="12"/>
      <c r="C765" s="12"/>
    </row>
    <row r="766" spans="1:3" ht="12.75" x14ac:dyDescent="0.2">
      <c r="A766" s="12"/>
      <c r="B766" s="12"/>
      <c r="C766" s="12"/>
    </row>
    <row r="767" spans="1:3" ht="12.75" x14ac:dyDescent="0.2">
      <c r="A767" s="12"/>
      <c r="B767" s="12"/>
      <c r="C767" s="12"/>
    </row>
    <row r="768" spans="1:3" ht="12.75" x14ac:dyDescent="0.2">
      <c r="A768" s="12"/>
      <c r="B768" s="12"/>
      <c r="C768" s="12"/>
    </row>
    <row r="769" spans="1:3" ht="12.75" x14ac:dyDescent="0.2">
      <c r="A769" s="12"/>
      <c r="B769" s="12"/>
      <c r="C769" s="12"/>
    </row>
    <row r="770" spans="1:3" ht="12.75" x14ac:dyDescent="0.2">
      <c r="A770" s="12"/>
      <c r="B770" s="12"/>
      <c r="C770" s="12"/>
    </row>
    <row r="771" spans="1:3" ht="12.75" x14ac:dyDescent="0.2">
      <c r="A771" s="12"/>
      <c r="B771" s="12"/>
      <c r="C771" s="12"/>
    </row>
    <row r="772" spans="1:3" ht="12.75" x14ac:dyDescent="0.2">
      <c r="A772" s="12"/>
      <c r="B772" s="12"/>
      <c r="C772" s="12"/>
    </row>
    <row r="773" spans="1:3" ht="12.75" x14ac:dyDescent="0.2">
      <c r="A773" s="12"/>
      <c r="B773" s="12"/>
      <c r="C773" s="12"/>
    </row>
    <row r="774" spans="1:3" ht="12.75" x14ac:dyDescent="0.2">
      <c r="A774" s="12"/>
      <c r="B774" s="12"/>
      <c r="C774" s="12"/>
    </row>
    <row r="775" spans="1:3" ht="12.75" x14ac:dyDescent="0.2">
      <c r="A775" s="12"/>
      <c r="B775" s="12"/>
      <c r="C775" s="12"/>
    </row>
    <row r="776" spans="1:3" ht="12.75" x14ac:dyDescent="0.2">
      <c r="A776" s="12"/>
      <c r="B776" s="12"/>
      <c r="C776" s="12"/>
    </row>
    <row r="777" spans="1:3" ht="12.75" x14ac:dyDescent="0.2">
      <c r="A777" s="12"/>
      <c r="B777" s="12"/>
      <c r="C777" s="12"/>
    </row>
    <row r="778" spans="1:3" ht="12.75" x14ac:dyDescent="0.2">
      <c r="A778" s="12"/>
      <c r="B778" s="12"/>
      <c r="C778" s="12"/>
    </row>
    <row r="779" spans="1:3" ht="12.75" x14ac:dyDescent="0.2">
      <c r="A779" s="12"/>
      <c r="B779" s="12"/>
      <c r="C779" s="12"/>
    </row>
    <row r="780" spans="1:3" ht="12.75" x14ac:dyDescent="0.2">
      <c r="A780" s="12"/>
      <c r="B780" s="12"/>
      <c r="C780" s="12"/>
    </row>
    <row r="781" spans="1:3" ht="12.75" x14ac:dyDescent="0.2">
      <c r="A781" s="12"/>
      <c r="B781" s="12"/>
      <c r="C781" s="12"/>
    </row>
    <row r="782" spans="1:3" ht="12.75" x14ac:dyDescent="0.2">
      <c r="A782" s="12"/>
      <c r="B782" s="12"/>
      <c r="C782" s="12"/>
    </row>
    <row r="783" spans="1:3" ht="12.75" x14ac:dyDescent="0.2">
      <c r="A783" s="12"/>
      <c r="B783" s="12"/>
      <c r="C783" s="12"/>
    </row>
    <row r="784" spans="1:3" ht="12.75" x14ac:dyDescent="0.2">
      <c r="A784" s="12"/>
      <c r="B784" s="12"/>
      <c r="C784" s="12"/>
    </row>
    <row r="785" spans="1:3" ht="12.75" x14ac:dyDescent="0.2">
      <c r="A785" s="12"/>
      <c r="B785" s="12"/>
      <c r="C785" s="12"/>
    </row>
    <row r="786" spans="1:3" ht="12.75" x14ac:dyDescent="0.2">
      <c r="A786" s="12"/>
      <c r="B786" s="12"/>
      <c r="C786" s="12"/>
    </row>
    <row r="787" spans="1:3" ht="12.75" x14ac:dyDescent="0.2">
      <c r="A787" s="12"/>
      <c r="B787" s="12"/>
      <c r="C787" s="12"/>
    </row>
    <row r="788" spans="1:3" ht="12.75" x14ac:dyDescent="0.2">
      <c r="A788" s="12"/>
      <c r="B788" s="12"/>
      <c r="C788" s="12"/>
    </row>
    <row r="789" spans="1:3" ht="12.75" x14ac:dyDescent="0.2">
      <c r="A789" s="12"/>
      <c r="B789" s="12"/>
      <c r="C789" s="12"/>
    </row>
    <row r="790" spans="1:3" ht="12.75" x14ac:dyDescent="0.2">
      <c r="A790" s="12"/>
      <c r="B790" s="12"/>
      <c r="C790" s="12"/>
    </row>
    <row r="791" spans="1:3" ht="12.75" x14ac:dyDescent="0.2">
      <c r="A791" s="12"/>
      <c r="B791" s="12"/>
      <c r="C791" s="12"/>
    </row>
    <row r="792" spans="1:3" ht="12.75" x14ac:dyDescent="0.2">
      <c r="A792" s="12"/>
      <c r="B792" s="12"/>
      <c r="C792" s="12"/>
    </row>
    <row r="793" spans="1:3" ht="12.75" x14ac:dyDescent="0.2">
      <c r="A793" s="12"/>
      <c r="B793" s="12"/>
      <c r="C793" s="12"/>
    </row>
    <row r="794" spans="1:3" ht="12.75" x14ac:dyDescent="0.2">
      <c r="A794" s="12"/>
      <c r="B794" s="12"/>
      <c r="C794" s="12"/>
    </row>
    <row r="795" spans="1:3" ht="12.75" x14ac:dyDescent="0.2">
      <c r="A795" s="12"/>
      <c r="B795" s="12"/>
      <c r="C795" s="12"/>
    </row>
    <row r="796" spans="1:3" ht="12.75" x14ac:dyDescent="0.2">
      <c r="A796" s="12"/>
      <c r="B796" s="12"/>
      <c r="C796" s="12"/>
    </row>
    <row r="797" spans="1:3" ht="12.75" x14ac:dyDescent="0.2">
      <c r="A797" s="12"/>
      <c r="B797" s="12"/>
      <c r="C797" s="12"/>
    </row>
    <row r="798" spans="1:3" ht="12.75" x14ac:dyDescent="0.2">
      <c r="A798" s="12"/>
      <c r="B798" s="12"/>
      <c r="C798" s="12"/>
    </row>
    <row r="799" spans="1:3" ht="12.75" x14ac:dyDescent="0.2">
      <c r="A799" s="12"/>
      <c r="B799" s="12"/>
      <c r="C799" s="12"/>
    </row>
    <row r="800" spans="1:3" ht="12.75" x14ac:dyDescent="0.2">
      <c r="A800" s="12"/>
      <c r="B800" s="12"/>
      <c r="C800" s="12"/>
    </row>
    <row r="801" spans="1:3" ht="12.75" x14ac:dyDescent="0.2">
      <c r="A801" s="12"/>
      <c r="B801" s="12"/>
      <c r="C801" s="12"/>
    </row>
    <row r="802" spans="1:3" ht="12.75" x14ac:dyDescent="0.2">
      <c r="A802" s="12"/>
      <c r="B802" s="12"/>
      <c r="C802" s="12"/>
    </row>
    <row r="803" spans="1:3" ht="12.75" x14ac:dyDescent="0.2">
      <c r="A803" s="12"/>
      <c r="B803" s="12"/>
      <c r="C803" s="12"/>
    </row>
    <row r="804" spans="1:3" ht="12.75" x14ac:dyDescent="0.2">
      <c r="A804" s="12"/>
      <c r="B804" s="12"/>
      <c r="C804" s="12"/>
    </row>
    <row r="805" spans="1:3" ht="12.75" x14ac:dyDescent="0.2">
      <c r="A805" s="12"/>
      <c r="B805" s="12"/>
      <c r="C805" s="12"/>
    </row>
    <row r="806" spans="1:3" ht="12.75" x14ac:dyDescent="0.2">
      <c r="A806" s="12"/>
      <c r="B806" s="12"/>
      <c r="C806" s="12"/>
    </row>
    <row r="807" spans="1:3" ht="12.75" x14ac:dyDescent="0.2">
      <c r="A807" s="12"/>
      <c r="B807" s="12"/>
      <c r="C807" s="12"/>
    </row>
    <row r="808" spans="1:3" ht="12.75" x14ac:dyDescent="0.2">
      <c r="A808" s="12"/>
      <c r="B808" s="12"/>
      <c r="C808" s="12"/>
    </row>
    <row r="809" spans="1:3" ht="12.75" x14ac:dyDescent="0.2">
      <c r="A809" s="12"/>
      <c r="B809" s="12"/>
      <c r="C809" s="12"/>
    </row>
    <row r="810" spans="1:3" ht="12.75" x14ac:dyDescent="0.2">
      <c r="A810" s="12"/>
      <c r="B810" s="12"/>
      <c r="C810" s="12"/>
    </row>
    <row r="811" spans="1:3" ht="12.75" x14ac:dyDescent="0.2">
      <c r="A811" s="12"/>
      <c r="B811" s="12"/>
      <c r="C811" s="12"/>
    </row>
    <row r="812" spans="1:3" ht="12.75" x14ac:dyDescent="0.2">
      <c r="A812" s="12"/>
      <c r="B812" s="12"/>
      <c r="C812" s="12"/>
    </row>
    <row r="813" spans="1:3" ht="12.75" x14ac:dyDescent="0.2">
      <c r="A813" s="12"/>
      <c r="B813" s="12"/>
      <c r="C813" s="12"/>
    </row>
    <row r="814" spans="1:3" ht="12.75" x14ac:dyDescent="0.2">
      <c r="A814" s="12"/>
      <c r="B814" s="12"/>
      <c r="C814" s="12"/>
    </row>
    <row r="815" spans="1:3" ht="12.75" x14ac:dyDescent="0.2">
      <c r="A815" s="12"/>
      <c r="B815" s="12"/>
      <c r="C815" s="12"/>
    </row>
    <row r="816" spans="1:3" ht="12.75" x14ac:dyDescent="0.2">
      <c r="A816" s="12"/>
      <c r="B816" s="12"/>
      <c r="C816" s="12"/>
    </row>
    <row r="817" spans="1:3" ht="12.75" x14ac:dyDescent="0.2">
      <c r="A817" s="12"/>
      <c r="B817" s="12"/>
      <c r="C817" s="12"/>
    </row>
    <row r="818" spans="1:3" ht="12.75" x14ac:dyDescent="0.2">
      <c r="A818" s="12"/>
      <c r="B818" s="12"/>
      <c r="C818" s="12"/>
    </row>
    <row r="819" spans="1:3" ht="12.75" x14ac:dyDescent="0.2">
      <c r="A819" s="12"/>
      <c r="B819" s="12"/>
      <c r="C819" s="12"/>
    </row>
    <row r="820" spans="1:3" ht="12.75" x14ac:dyDescent="0.2">
      <c r="A820" s="12"/>
      <c r="B820" s="12"/>
      <c r="C820" s="12"/>
    </row>
    <row r="821" spans="1:3" ht="12.75" x14ac:dyDescent="0.2">
      <c r="A821" s="12"/>
      <c r="B821" s="12"/>
      <c r="C821" s="12"/>
    </row>
    <row r="822" spans="1:3" ht="12.75" x14ac:dyDescent="0.2">
      <c r="A822" s="12"/>
      <c r="B822" s="12"/>
      <c r="C822" s="12"/>
    </row>
    <row r="823" spans="1:3" ht="12.75" x14ac:dyDescent="0.2">
      <c r="A823" s="12"/>
      <c r="B823" s="12"/>
      <c r="C823" s="12"/>
    </row>
    <row r="824" spans="1:3" ht="12.75" x14ac:dyDescent="0.2">
      <c r="A824" s="12"/>
      <c r="B824" s="12"/>
      <c r="C824" s="12"/>
    </row>
    <row r="825" spans="1:3" ht="12.75" x14ac:dyDescent="0.2">
      <c r="A825" s="12"/>
      <c r="B825" s="12"/>
      <c r="C825" s="12"/>
    </row>
    <row r="826" spans="1:3" ht="12.75" x14ac:dyDescent="0.2">
      <c r="A826" s="12"/>
      <c r="B826" s="12"/>
      <c r="C826" s="12"/>
    </row>
    <row r="827" spans="1:3" ht="12.75" x14ac:dyDescent="0.2">
      <c r="A827" s="12"/>
      <c r="B827" s="12"/>
      <c r="C827" s="12"/>
    </row>
    <row r="828" spans="1:3" ht="12.75" x14ac:dyDescent="0.2">
      <c r="A828" s="12"/>
      <c r="B828" s="12"/>
      <c r="C828" s="12"/>
    </row>
    <row r="829" spans="1:3" ht="12.75" x14ac:dyDescent="0.2">
      <c r="A829" s="12"/>
      <c r="B829" s="12"/>
      <c r="C829" s="12"/>
    </row>
    <row r="830" spans="1:3" ht="12.75" x14ac:dyDescent="0.2">
      <c r="A830" s="12"/>
      <c r="B830" s="12"/>
      <c r="C830" s="12"/>
    </row>
    <row r="831" spans="1:3" ht="12.75" x14ac:dyDescent="0.2">
      <c r="A831" s="12"/>
      <c r="B831" s="12"/>
      <c r="C831" s="12"/>
    </row>
    <row r="832" spans="1:3" ht="12.75" x14ac:dyDescent="0.2">
      <c r="A832" s="12"/>
      <c r="B832" s="12"/>
      <c r="C832" s="12"/>
    </row>
    <row r="833" spans="1:3" ht="12.75" x14ac:dyDescent="0.2">
      <c r="A833" s="12"/>
      <c r="B833" s="12"/>
      <c r="C833" s="12"/>
    </row>
    <row r="834" spans="1:3" ht="12.75" x14ac:dyDescent="0.2">
      <c r="A834" s="12"/>
      <c r="B834" s="12"/>
      <c r="C834" s="12"/>
    </row>
    <row r="835" spans="1:3" ht="12.75" x14ac:dyDescent="0.2">
      <c r="A835" s="12"/>
      <c r="B835" s="12"/>
      <c r="C835" s="12"/>
    </row>
    <row r="836" spans="1:3" ht="12.75" x14ac:dyDescent="0.2">
      <c r="A836" s="12"/>
      <c r="B836" s="12"/>
      <c r="C836" s="12"/>
    </row>
    <row r="837" spans="1:3" ht="12.75" x14ac:dyDescent="0.2">
      <c r="A837" s="12"/>
      <c r="B837" s="12"/>
      <c r="C837" s="12"/>
    </row>
    <row r="838" spans="1:3" ht="12.75" x14ac:dyDescent="0.2">
      <c r="A838" s="12"/>
      <c r="B838" s="12"/>
      <c r="C838" s="12"/>
    </row>
    <row r="839" spans="1:3" ht="12.75" x14ac:dyDescent="0.2">
      <c r="A839" s="12"/>
      <c r="B839" s="12"/>
      <c r="C839" s="12"/>
    </row>
    <row r="840" spans="1:3" ht="12.75" x14ac:dyDescent="0.2">
      <c r="A840" s="12"/>
      <c r="B840" s="12"/>
      <c r="C840" s="12"/>
    </row>
    <row r="841" spans="1:3" ht="12.75" x14ac:dyDescent="0.2">
      <c r="A841" s="12"/>
      <c r="B841" s="12"/>
      <c r="C841" s="12"/>
    </row>
    <row r="842" spans="1:3" ht="12.75" x14ac:dyDescent="0.2">
      <c r="A842" s="12"/>
      <c r="B842" s="12"/>
      <c r="C842" s="12"/>
    </row>
    <row r="843" spans="1:3" ht="12.75" x14ac:dyDescent="0.2">
      <c r="A843" s="12"/>
      <c r="B843" s="12"/>
      <c r="C843" s="12"/>
    </row>
    <row r="844" spans="1:3" ht="12.75" x14ac:dyDescent="0.2">
      <c r="A844" s="12"/>
      <c r="B844" s="12"/>
      <c r="C844" s="12"/>
    </row>
    <row r="845" spans="1:3" ht="12.75" x14ac:dyDescent="0.2">
      <c r="A845" s="12"/>
      <c r="B845" s="12"/>
      <c r="C845" s="12"/>
    </row>
    <row r="846" spans="1:3" ht="12.75" x14ac:dyDescent="0.2">
      <c r="A846" s="12"/>
      <c r="B846" s="12"/>
      <c r="C846" s="12"/>
    </row>
    <row r="847" spans="1:3" ht="12.75" x14ac:dyDescent="0.2">
      <c r="A847" s="12"/>
      <c r="B847" s="12"/>
      <c r="C847" s="12"/>
    </row>
    <row r="848" spans="1:3" ht="12.75" x14ac:dyDescent="0.2">
      <c r="A848" s="12"/>
      <c r="B848" s="12"/>
      <c r="C848" s="12"/>
    </row>
    <row r="849" spans="1:3" ht="12.75" x14ac:dyDescent="0.2">
      <c r="A849" s="12"/>
      <c r="B849" s="12"/>
      <c r="C849" s="12"/>
    </row>
    <row r="850" spans="1:3" ht="12.75" x14ac:dyDescent="0.2">
      <c r="A850" s="12"/>
      <c r="B850" s="12"/>
      <c r="C850" s="12"/>
    </row>
    <row r="851" spans="1:3" ht="12.75" x14ac:dyDescent="0.2">
      <c r="A851" s="12"/>
      <c r="B851" s="12"/>
      <c r="C851" s="12"/>
    </row>
    <row r="852" spans="1:3" ht="12.75" x14ac:dyDescent="0.2">
      <c r="A852" s="12"/>
      <c r="B852" s="12"/>
      <c r="C852" s="12"/>
    </row>
    <row r="853" spans="1:3" ht="12.75" x14ac:dyDescent="0.2">
      <c r="A853" s="12"/>
      <c r="B853" s="12"/>
      <c r="C853" s="12"/>
    </row>
    <row r="854" spans="1:3" ht="12.75" x14ac:dyDescent="0.2">
      <c r="A854" s="12"/>
      <c r="B854" s="12"/>
      <c r="C854" s="12"/>
    </row>
    <row r="855" spans="1:3" ht="12.75" x14ac:dyDescent="0.2">
      <c r="A855" s="12"/>
      <c r="B855" s="12"/>
      <c r="C855" s="12"/>
    </row>
    <row r="856" spans="1:3" ht="12.75" x14ac:dyDescent="0.2">
      <c r="A856" s="12"/>
      <c r="B856" s="12"/>
      <c r="C856" s="12"/>
    </row>
    <row r="857" spans="1:3" ht="12.75" x14ac:dyDescent="0.2">
      <c r="A857" s="12"/>
      <c r="B857" s="12"/>
      <c r="C857" s="12"/>
    </row>
    <row r="858" spans="1:3" ht="12.75" x14ac:dyDescent="0.2">
      <c r="A858" s="12"/>
      <c r="B858" s="12"/>
      <c r="C858" s="12"/>
    </row>
    <row r="859" spans="1:3" ht="12.75" x14ac:dyDescent="0.2">
      <c r="A859" s="12"/>
      <c r="B859" s="12"/>
      <c r="C859" s="12"/>
    </row>
    <row r="860" spans="1:3" ht="12.75" x14ac:dyDescent="0.2">
      <c r="A860" s="12"/>
      <c r="B860" s="12"/>
      <c r="C860" s="12"/>
    </row>
    <row r="861" spans="1:3" ht="12.75" x14ac:dyDescent="0.2">
      <c r="A861" s="12"/>
      <c r="B861" s="12"/>
      <c r="C861" s="12"/>
    </row>
    <row r="862" spans="1:3" ht="12.75" x14ac:dyDescent="0.2">
      <c r="A862" s="12"/>
      <c r="B862" s="12"/>
      <c r="C862" s="12"/>
    </row>
    <row r="863" spans="1:3" ht="12.75" x14ac:dyDescent="0.2">
      <c r="A863" s="12"/>
      <c r="B863" s="12"/>
      <c r="C863" s="12"/>
    </row>
    <row r="864" spans="1:3" ht="12.75" x14ac:dyDescent="0.2">
      <c r="A864" s="12"/>
      <c r="B864" s="12"/>
      <c r="C864" s="12"/>
    </row>
    <row r="865" spans="1:3" ht="12.75" x14ac:dyDescent="0.2">
      <c r="A865" s="12"/>
      <c r="B865" s="12"/>
      <c r="C865" s="12"/>
    </row>
    <row r="866" spans="1:3" ht="12.75" x14ac:dyDescent="0.2">
      <c r="A866" s="12"/>
      <c r="B866" s="12"/>
      <c r="C866" s="12"/>
    </row>
    <row r="867" spans="1:3" ht="12.75" x14ac:dyDescent="0.2">
      <c r="A867" s="12"/>
      <c r="B867" s="12"/>
      <c r="C867" s="12"/>
    </row>
    <row r="868" spans="1:3" ht="12.75" x14ac:dyDescent="0.2">
      <c r="A868" s="12"/>
      <c r="B868" s="12"/>
      <c r="C868" s="12"/>
    </row>
    <row r="869" spans="1:3" ht="12.75" x14ac:dyDescent="0.2">
      <c r="A869" s="12"/>
      <c r="B869" s="12"/>
      <c r="C869" s="12"/>
    </row>
    <row r="870" spans="1:3" ht="12.75" x14ac:dyDescent="0.2">
      <c r="A870" s="12"/>
      <c r="B870" s="12"/>
      <c r="C870" s="12"/>
    </row>
    <row r="871" spans="1:3" ht="12.75" x14ac:dyDescent="0.2">
      <c r="A871" s="12"/>
      <c r="B871" s="12"/>
      <c r="C871" s="12"/>
    </row>
    <row r="872" spans="1:3" ht="12.75" x14ac:dyDescent="0.2">
      <c r="A872" s="12"/>
      <c r="B872" s="12"/>
      <c r="C872" s="12"/>
    </row>
    <row r="873" spans="1:3" ht="12.75" x14ac:dyDescent="0.2">
      <c r="A873" s="12"/>
      <c r="B873" s="12"/>
      <c r="C873" s="12"/>
    </row>
    <row r="874" spans="1:3" ht="12.75" x14ac:dyDescent="0.2">
      <c r="A874" s="12"/>
      <c r="B874" s="12"/>
      <c r="C874" s="12"/>
    </row>
    <row r="875" spans="1:3" ht="12.75" x14ac:dyDescent="0.2">
      <c r="A875" s="12"/>
      <c r="B875" s="12"/>
      <c r="C875" s="12"/>
    </row>
    <row r="876" spans="1:3" ht="12.75" x14ac:dyDescent="0.2">
      <c r="A876" s="12"/>
      <c r="B876" s="12"/>
      <c r="C876" s="12"/>
    </row>
    <row r="877" spans="1:3" ht="12.75" x14ac:dyDescent="0.2">
      <c r="A877" s="12"/>
      <c r="B877" s="12"/>
      <c r="C877" s="12"/>
    </row>
    <row r="878" spans="1:3" ht="12.75" x14ac:dyDescent="0.2">
      <c r="A878" s="12"/>
      <c r="B878" s="12"/>
      <c r="C878" s="12"/>
    </row>
    <row r="879" spans="1:3" ht="12.75" x14ac:dyDescent="0.2">
      <c r="A879" s="12"/>
      <c r="B879" s="12"/>
      <c r="C879" s="12"/>
    </row>
    <row r="880" spans="1:3" ht="12.75" x14ac:dyDescent="0.2">
      <c r="A880" s="12"/>
      <c r="B880" s="12"/>
      <c r="C880" s="12"/>
    </row>
    <row r="881" spans="1:3" ht="12.75" x14ac:dyDescent="0.2">
      <c r="A881" s="12"/>
      <c r="B881" s="12"/>
      <c r="C881" s="12"/>
    </row>
    <row r="882" spans="1:3" ht="12.75" x14ac:dyDescent="0.2">
      <c r="A882" s="12"/>
      <c r="B882" s="12"/>
      <c r="C882" s="12"/>
    </row>
    <row r="883" spans="1:3" ht="12.75" x14ac:dyDescent="0.2">
      <c r="A883" s="12"/>
      <c r="B883" s="12"/>
      <c r="C883" s="12"/>
    </row>
    <row r="884" spans="1:3" ht="12.75" x14ac:dyDescent="0.2">
      <c r="A884" s="12"/>
      <c r="B884" s="12"/>
      <c r="C884" s="12"/>
    </row>
    <row r="885" spans="1:3" ht="12.75" x14ac:dyDescent="0.2">
      <c r="A885" s="12"/>
      <c r="B885" s="12"/>
      <c r="C885" s="12"/>
    </row>
    <row r="886" spans="1:3" ht="12.75" x14ac:dyDescent="0.2">
      <c r="A886" s="12"/>
      <c r="B886" s="12"/>
      <c r="C886" s="12"/>
    </row>
    <row r="887" spans="1:3" ht="12.75" x14ac:dyDescent="0.2">
      <c r="A887" s="12"/>
      <c r="B887" s="12"/>
      <c r="C887" s="12"/>
    </row>
    <row r="888" spans="1:3" ht="12.75" x14ac:dyDescent="0.2">
      <c r="A888" s="12"/>
      <c r="B888" s="12"/>
      <c r="C888" s="12"/>
    </row>
    <row r="889" spans="1:3" ht="12.75" x14ac:dyDescent="0.2">
      <c r="A889" s="12"/>
      <c r="B889" s="12"/>
      <c r="C889" s="12"/>
    </row>
    <row r="890" spans="1:3" ht="12.75" x14ac:dyDescent="0.2">
      <c r="A890" s="12"/>
      <c r="B890" s="12"/>
      <c r="C890" s="12"/>
    </row>
    <row r="891" spans="1:3" ht="12.75" x14ac:dyDescent="0.2">
      <c r="A891" s="12"/>
      <c r="B891" s="12"/>
      <c r="C891" s="12"/>
    </row>
    <row r="892" spans="1:3" ht="12.75" x14ac:dyDescent="0.2">
      <c r="A892" s="12"/>
      <c r="B892" s="12"/>
      <c r="C892" s="12"/>
    </row>
    <row r="893" spans="1:3" ht="12.75" x14ac:dyDescent="0.2">
      <c r="A893" s="12"/>
      <c r="B893" s="12"/>
      <c r="C893" s="12"/>
    </row>
    <row r="894" spans="1:3" ht="12.75" x14ac:dyDescent="0.2">
      <c r="A894" s="12"/>
      <c r="B894" s="12"/>
      <c r="C894" s="12"/>
    </row>
    <row r="895" spans="1:3" ht="12.75" x14ac:dyDescent="0.2">
      <c r="A895" s="12"/>
      <c r="B895" s="12"/>
      <c r="C895" s="12"/>
    </row>
    <row r="896" spans="1:3" ht="12.75" x14ac:dyDescent="0.2">
      <c r="A896" s="12"/>
      <c r="B896" s="12"/>
      <c r="C896" s="12"/>
    </row>
    <row r="897" spans="1:3" ht="12.75" x14ac:dyDescent="0.2">
      <c r="A897" s="12"/>
      <c r="B897" s="12"/>
      <c r="C897" s="12"/>
    </row>
    <row r="898" spans="1:3" ht="12.75" x14ac:dyDescent="0.2">
      <c r="A898" s="12"/>
      <c r="B898" s="12"/>
      <c r="C898" s="12"/>
    </row>
    <row r="899" spans="1:3" ht="12.75" x14ac:dyDescent="0.2">
      <c r="A899" s="12"/>
      <c r="B899" s="12"/>
      <c r="C899" s="12"/>
    </row>
    <row r="900" spans="1:3" ht="12.75" x14ac:dyDescent="0.2">
      <c r="A900" s="12"/>
      <c r="B900" s="12"/>
      <c r="C900" s="12"/>
    </row>
    <row r="901" spans="1:3" ht="12.75" x14ac:dyDescent="0.2">
      <c r="A901" s="12"/>
      <c r="B901" s="12"/>
      <c r="C901" s="12"/>
    </row>
    <row r="902" spans="1:3" ht="12.75" x14ac:dyDescent="0.2">
      <c r="A902" s="12"/>
      <c r="B902" s="12"/>
      <c r="C902" s="12"/>
    </row>
    <row r="903" spans="1:3" ht="12.75" x14ac:dyDescent="0.2">
      <c r="A903" s="12"/>
      <c r="B903" s="12"/>
      <c r="C903" s="12"/>
    </row>
    <row r="904" spans="1:3" ht="12.75" x14ac:dyDescent="0.2">
      <c r="A904" s="12"/>
      <c r="B904" s="12"/>
      <c r="C904" s="12"/>
    </row>
    <row r="905" spans="1:3" ht="12.75" x14ac:dyDescent="0.2">
      <c r="A905" s="12"/>
      <c r="B905" s="12"/>
      <c r="C905" s="12"/>
    </row>
    <row r="906" spans="1:3" ht="12.75" x14ac:dyDescent="0.2">
      <c r="A906" s="12"/>
      <c r="B906" s="12"/>
      <c r="C906" s="12"/>
    </row>
    <row r="907" spans="1:3" ht="12.75" x14ac:dyDescent="0.2">
      <c r="A907" s="12"/>
      <c r="B907" s="12"/>
      <c r="C907" s="12"/>
    </row>
    <row r="908" spans="1:3" ht="12.75" x14ac:dyDescent="0.2">
      <c r="A908" s="12"/>
      <c r="B908" s="12"/>
      <c r="C908" s="12"/>
    </row>
    <row r="909" spans="1:3" ht="12.75" x14ac:dyDescent="0.2">
      <c r="A909" s="12"/>
      <c r="B909" s="12"/>
      <c r="C909" s="12"/>
    </row>
    <row r="910" spans="1:3" ht="12.75" x14ac:dyDescent="0.2">
      <c r="A910" s="12"/>
      <c r="B910" s="12"/>
      <c r="C910" s="12"/>
    </row>
    <row r="911" spans="1:3" ht="12.75" x14ac:dyDescent="0.2">
      <c r="A911" s="12"/>
      <c r="B911" s="12"/>
      <c r="C911" s="12"/>
    </row>
    <row r="912" spans="1:3" ht="12.75" x14ac:dyDescent="0.2">
      <c r="A912" s="12"/>
      <c r="B912" s="12"/>
      <c r="C912" s="12"/>
    </row>
    <row r="913" spans="1:3" ht="12.75" x14ac:dyDescent="0.2">
      <c r="A913" s="12"/>
      <c r="B913" s="12"/>
      <c r="C913" s="12"/>
    </row>
    <row r="914" spans="1:3" ht="12.75" x14ac:dyDescent="0.2">
      <c r="A914" s="12"/>
      <c r="B914" s="12"/>
      <c r="C914" s="12"/>
    </row>
    <row r="915" spans="1:3" ht="12.75" x14ac:dyDescent="0.2">
      <c r="A915" s="12"/>
      <c r="B915" s="12"/>
      <c r="C915" s="12"/>
    </row>
    <row r="916" spans="1:3" ht="12.75" x14ac:dyDescent="0.2">
      <c r="A916" s="12"/>
      <c r="B916" s="12"/>
      <c r="C916" s="12"/>
    </row>
    <row r="917" spans="1:3" ht="12.75" x14ac:dyDescent="0.2">
      <c r="A917" s="12"/>
      <c r="B917" s="12"/>
      <c r="C917" s="12"/>
    </row>
    <row r="918" spans="1:3" ht="12.75" x14ac:dyDescent="0.2">
      <c r="A918" s="12"/>
      <c r="B918" s="12"/>
      <c r="C918" s="12"/>
    </row>
    <row r="919" spans="1:3" ht="12.75" x14ac:dyDescent="0.2">
      <c r="A919" s="12"/>
      <c r="B919" s="12"/>
      <c r="C919" s="12"/>
    </row>
    <row r="920" spans="1:3" ht="12.75" x14ac:dyDescent="0.2">
      <c r="A920" s="12"/>
      <c r="B920" s="12"/>
      <c r="C920" s="12"/>
    </row>
    <row r="921" spans="1:3" ht="12.75" x14ac:dyDescent="0.2">
      <c r="A921" s="12"/>
      <c r="B921" s="12"/>
      <c r="C921" s="12"/>
    </row>
    <row r="922" spans="1:3" ht="12.75" x14ac:dyDescent="0.2">
      <c r="A922" s="12"/>
      <c r="B922" s="12"/>
      <c r="C922" s="12"/>
    </row>
    <row r="923" spans="1:3" ht="12.75" x14ac:dyDescent="0.2">
      <c r="A923" s="12"/>
      <c r="B923" s="12"/>
      <c r="C923" s="12"/>
    </row>
    <row r="924" spans="1:3" ht="12.75" x14ac:dyDescent="0.2">
      <c r="A924" s="12"/>
      <c r="B924" s="12"/>
      <c r="C924" s="12"/>
    </row>
    <row r="925" spans="1:3" ht="12.75" x14ac:dyDescent="0.2">
      <c r="A925" s="12"/>
      <c r="B925" s="12"/>
      <c r="C925" s="12"/>
    </row>
    <row r="926" spans="1:3" ht="12.75" x14ac:dyDescent="0.2">
      <c r="A926" s="12"/>
      <c r="B926" s="12"/>
      <c r="C926" s="12"/>
    </row>
    <row r="927" spans="1:3" ht="12.75" x14ac:dyDescent="0.2">
      <c r="A927" s="12"/>
      <c r="B927" s="12"/>
      <c r="C927" s="12"/>
    </row>
    <row r="928" spans="1:3" ht="12.75" x14ac:dyDescent="0.2">
      <c r="A928" s="12"/>
      <c r="B928" s="12"/>
      <c r="C928" s="12"/>
    </row>
    <row r="929" spans="1:3" ht="12.75" x14ac:dyDescent="0.2">
      <c r="A929" s="12"/>
      <c r="B929" s="12"/>
      <c r="C929" s="12"/>
    </row>
    <row r="930" spans="1:3" ht="12.75" x14ac:dyDescent="0.2">
      <c r="A930" s="12"/>
      <c r="B930" s="12"/>
      <c r="C930" s="12"/>
    </row>
    <row r="931" spans="1:3" ht="12.75" x14ac:dyDescent="0.2">
      <c r="A931" s="12"/>
      <c r="B931" s="12"/>
      <c r="C931" s="12"/>
    </row>
    <row r="932" spans="1:3" ht="12.75" x14ac:dyDescent="0.2">
      <c r="A932" s="12"/>
      <c r="B932" s="12"/>
      <c r="C932" s="12"/>
    </row>
    <row r="933" spans="1:3" ht="12.75" x14ac:dyDescent="0.2">
      <c r="A933" s="12"/>
      <c r="B933" s="12"/>
      <c r="C933" s="12"/>
    </row>
    <row r="934" spans="1:3" ht="12.75" x14ac:dyDescent="0.2">
      <c r="A934" s="12"/>
      <c r="B934" s="12"/>
      <c r="C934" s="12"/>
    </row>
    <row r="935" spans="1:3" ht="12.75" x14ac:dyDescent="0.2">
      <c r="A935" s="12"/>
      <c r="B935" s="12"/>
      <c r="C935" s="12"/>
    </row>
    <row r="936" spans="1:3" ht="12.75" x14ac:dyDescent="0.2">
      <c r="A936" s="12"/>
      <c r="B936" s="12"/>
      <c r="C936" s="12"/>
    </row>
    <row r="937" spans="1:3" ht="12.75" x14ac:dyDescent="0.2">
      <c r="A937" s="12"/>
      <c r="B937" s="12"/>
      <c r="C937" s="12"/>
    </row>
    <row r="938" spans="1:3" ht="12.75" x14ac:dyDescent="0.2">
      <c r="A938" s="12"/>
      <c r="B938" s="12"/>
      <c r="C938" s="12"/>
    </row>
    <row r="939" spans="1:3" ht="12.75" x14ac:dyDescent="0.2">
      <c r="A939" s="12"/>
      <c r="B939" s="12"/>
      <c r="C939" s="12"/>
    </row>
    <row r="940" spans="1:3" ht="12.75" x14ac:dyDescent="0.2">
      <c r="A940" s="12"/>
      <c r="B940" s="12"/>
      <c r="C940" s="12"/>
    </row>
    <row r="941" spans="1:3" ht="12.75" x14ac:dyDescent="0.2">
      <c r="A941" s="12"/>
      <c r="B941" s="12"/>
      <c r="C941" s="12"/>
    </row>
    <row r="942" spans="1:3" ht="12.75" x14ac:dyDescent="0.2">
      <c r="A942" s="12"/>
      <c r="B942" s="12"/>
      <c r="C942" s="12"/>
    </row>
    <row r="943" spans="1:3" ht="12.75" x14ac:dyDescent="0.2">
      <c r="A943" s="12"/>
      <c r="B943" s="12"/>
      <c r="C943" s="12"/>
    </row>
    <row r="944" spans="1:3" ht="12.75" x14ac:dyDescent="0.2">
      <c r="A944" s="12"/>
      <c r="B944" s="12"/>
      <c r="C944" s="12"/>
    </row>
    <row r="945" spans="1:3" ht="12.75" x14ac:dyDescent="0.2">
      <c r="A945" s="12"/>
      <c r="B945" s="12"/>
      <c r="C945" s="12"/>
    </row>
    <row r="946" spans="1:3" ht="12.75" x14ac:dyDescent="0.2">
      <c r="A946" s="12"/>
      <c r="B946" s="12"/>
      <c r="C946" s="12"/>
    </row>
    <row r="947" spans="1:3" ht="12.75" x14ac:dyDescent="0.2">
      <c r="A947" s="12"/>
      <c r="B947" s="12"/>
      <c r="C947" s="12"/>
    </row>
    <row r="948" spans="1:3" ht="12.75" x14ac:dyDescent="0.2">
      <c r="A948" s="12"/>
      <c r="B948" s="12"/>
      <c r="C948" s="12"/>
    </row>
    <row r="949" spans="1:3" ht="12.75" x14ac:dyDescent="0.2">
      <c r="A949" s="12"/>
      <c r="B949" s="12"/>
      <c r="C949" s="12"/>
    </row>
    <row r="950" spans="1:3" ht="12.75" x14ac:dyDescent="0.2">
      <c r="A950" s="12"/>
      <c r="B950" s="12"/>
      <c r="C950" s="12"/>
    </row>
    <row r="951" spans="1:3" ht="12.75" x14ac:dyDescent="0.2">
      <c r="A951" s="12"/>
      <c r="B951" s="12"/>
      <c r="C951" s="12"/>
    </row>
    <row r="952" spans="1:3" ht="12.75" x14ac:dyDescent="0.2">
      <c r="A952" s="12"/>
      <c r="B952" s="12"/>
      <c r="C952" s="12"/>
    </row>
    <row r="953" spans="1:3" ht="12.75" x14ac:dyDescent="0.2">
      <c r="A953" s="12"/>
      <c r="B953" s="12"/>
      <c r="C953" s="12"/>
    </row>
    <row r="954" spans="1:3" ht="12.75" x14ac:dyDescent="0.2">
      <c r="A954" s="12"/>
      <c r="B954" s="12"/>
      <c r="C954" s="12"/>
    </row>
    <row r="955" spans="1:3" ht="12.75" x14ac:dyDescent="0.2">
      <c r="A955" s="12"/>
      <c r="B955" s="12"/>
      <c r="C955" s="12"/>
    </row>
    <row r="956" spans="1:3" ht="12.75" x14ac:dyDescent="0.2">
      <c r="A956" s="12"/>
      <c r="B956" s="12"/>
      <c r="C956" s="12"/>
    </row>
    <row r="957" spans="1:3" ht="12.75" x14ac:dyDescent="0.2">
      <c r="A957" s="12"/>
      <c r="B957" s="12"/>
      <c r="C957" s="12"/>
    </row>
    <row r="958" spans="1:3" ht="12.75" x14ac:dyDescent="0.2">
      <c r="A958" s="12"/>
      <c r="B958" s="12"/>
      <c r="C958" s="12"/>
    </row>
    <row r="959" spans="1:3" ht="12.75" x14ac:dyDescent="0.2">
      <c r="A959" s="12"/>
      <c r="B959" s="12"/>
      <c r="C959" s="12"/>
    </row>
    <row r="960" spans="1:3" ht="12.75" x14ac:dyDescent="0.2">
      <c r="A960" s="12"/>
      <c r="B960" s="12"/>
      <c r="C960" s="12"/>
    </row>
    <row r="961" spans="1:3" ht="12.75" x14ac:dyDescent="0.2">
      <c r="A961" s="12"/>
      <c r="B961" s="12"/>
      <c r="C961" s="12"/>
    </row>
    <row r="962" spans="1:3" ht="12.75" x14ac:dyDescent="0.2">
      <c r="A962" s="12"/>
      <c r="B962" s="12"/>
      <c r="C962" s="12"/>
    </row>
    <row r="963" spans="1:3" ht="12.75" x14ac:dyDescent="0.2">
      <c r="A963" s="12"/>
      <c r="B963" s="12"/>
      <c r="C963" s="12"/>
    </row>
    <row r="964" spans="1:3" ht="12.75" x14ac:dyDescent="0.2">
      <c r="A964" s="12"/>
      <c r="B964" s="12"/>
      <c r="C964" s="12"/>
    </row>
    <row r="965" spans="1:3" ht="12.75" x14ac:dyDescent="0.2">
      <c r="A965" s="12"/>
      <c r="B965" s="12"/>
      <c r="C965" s="12"/>
    </row>
    <row r="966" spans="1:3" ht="12.75" x14ac:dyDescent="0.2">
      <c r="A966" s="12"/>
      <c r="B966" s="12"/>
      <c r="C966" s="12"/>
    </row>
    <row r="967" spans="1:3" ht="12.75" x14ac:dyDescent="0.2">
      <c r="A967" s="12"/>
      <c r="B967" s="12"/>
      <c r="C967" s="12"/>
    </row>
    <row r="968" spans="1:3" ht="12.75" x14ac:dyDescent="0.2">
      <c r="A968" s="12"/>
      <c r="B968" s="12"/>
      <c r="C968" s="12"/>
    </row>
    <row r="969" spans="1:3" ht="12.75" x14ac:dyDescent="0.2">
      <c r="A969" s="12"/>
      <c r="B969" s="12"/>
      <c r="C969" s="12"/>
    </row>
    <row r="970" spans="1:3" ht="12.75" x14ac:dyDescent="0.2">
      <c r="A970" s="12"/>
      <c r="B970" s="12"/>
      <c r="C970" s="12"/>
    </row>
    <row r="971" spans="1:3" ht="12.75" x14ac:dyDescent="0.2">
      <c r="A971" s="12"/>
      <c r="B971" s="12"/>
      <c r="C971" s="12"/>
    </row>
    <row r="972" spans="1:3" ht="12.75" x14ac:dyDescent="0.2">
      <c r="A972" s="12"/>
      <c r="B972" s="12"/>
      <c r="C972" s="12"/>
    </row>
    <row r="973" spans="1:3" ht="12.75" x14ac:dyDescent="0.2">
      <c r="A973" s="12"/>
      <c r="B973" s="12"/>
      <c r="C973" s="12"/>
    </row>
    <row r="974" spans="1:3" ht="12.75" x14ac:dyDescent="0.2">
      <c r="A974" s="12"/>
      <c r="B974" s="12"/>
      <c r="C974" s="12"/>
    </row>
    <row r="975" spans="1:3" ht="12.75" x14ac:dyDescent="0.2">
      <c r="A975" s="12"/>
      <c r="B975" s="12"/>
      <c r="C975" s="12"/>
    </row>
    <row r="976" spans="1:3" ht="12.75" x14ac:dyDescent="0.2">
      <c r="A976" s="12"/>
      <c r="B976" s="12"/>
      <c r="C976" s="12"/>
    </row>
    <row r="977" spans="1:3" ht="12.75" x14ac:dyDescent="0.2">
      <c r="A977" s="12"/>
      <c r="B977" s="12"/>
      <c r="C977" s="12"/>
    </row>
    <row r="978" spans="1:3" ht="12.75" x14ac:dyDescent="0.2">
      <c r="A978" s="12"/>
      <c r="B978" s="12"/>
      <c r="C978" s="12"/>
    </row>
    <row r="979" spans="1:3" ht="12.75" x14ac:dyDescent="0.2">
      <c r="A979" s="12"/>
      <c r="B979" s="12"/>
      <c r="C979" s="12"/>
    </row>
    <row r="980" spans="1:3" ht="12.75" x14ac:dyDescent="0.2">
      <c r="A980" s="12"/>
      <c r="B980" s="12"/>
      <c r="C980" s="12"/>
    </row>
    <row r="981" spans="1:3" ht="12.75" x14ac:dyDescent="0.2">
      <c r="A981" s="12"/>
      <c r="B981" s="12"/>
      <c r="C981" s="12"/>
    </row>
    <row r="982" spans="1:3" ht="12.75" x14ac:dyDescent="0.2">
      <c r="A982" s="12"/>
      <c r="B982" s="12"/>
      <c r="C982" s="12"/>
    </row>
    <row r="983" spans="1:3" ht="12.75" x14ac:dyDescent="0.2">
      <c r="A983" s="12"/>
      <c r="B983" s="12"/>
      <c r="C983" s="12"/>
    </row>
    <row r="984" spans="1:3" ht="12.75" x14ac:dyDescent="0.2">
      <c r="A984" s="12"/>
      <c r="B984" s="12"/>
      <c r="C984" s="12"/>
    </row>
    <row r="985" spans="1:3" ht="12.75" x14ac:dyDescent="0.2">
      <c r="A985" s="12"/>
      <c r="B985" s="12"/>
      <c r="C985" s="12"/>
    </row>
    <row r="986" spans="1:3" ht="12.75" x14ac:dyDescent="0.2">
      <c r="A986" s="12"/>
      <c r="B986" s="12"/>
      <c r="C986" s="12"/>
    </row>
    <row r="987" spans="1:3" ht="12.75" x14ac:dyDescent="0.2">
      <c r="A987" s="12"/>
      <c r="B987" s="12"/>
      <c r="C987" s="12"/>
    </row>
    <row r="988" spans="1:3" ht="12.75" x14ac:dyDescent="0.2">
      <c r="A988" s="12"/>
      <c r="B988" s="12"/>
      <c r="C988" s="12"/>
    </row>
    <row r="989" spans="1:3" ht="12.75" x14ac:dyDescent="0.2">
      <c r="A989" s="12"/>
      <c r="B989" s="12"/>
      <c r="C989" s="12"/>
    </row>
    <row r="990" spans="1:3" ht="12.75" x14ac:dyDescent="0.2">
      <c r="A990" s="12"/>
      <c r="B990" s="12"/>
      <c r="C990" s="12"/>
    </row>
    <row r="991" spans="1:3" ht="12.75" x14ac:dyDescent="0.2">
      <c r="A991" s="12"/>
      <c r="B991" s="12"/>
      <c r="C991" s="12"/>
    </row>
    <row r="992" spans="1:3" ht="12.75" x14ac:dyDescent="0.2">
      <c r="A992" s="12"/>
      <c r="B992" s="12"/>
      <c r="C992" s="12"/>
    </row>
    <row r="993" spans="1:3" ht="12.75" x14ac:dyDescent="0.2">
      <c r="A993" s="12"/>
      <c r="B993" s="12"/>
      <c r="C993" s="12"/>
    </row>
    <row r="994" spans="1:3" ht="12.75" x14ac:dyDescent="0.2">
      <c r="A994" s="12"/>
      <c r="B994" s="12"/>
      <c r="C994" s="12"/>
    </row>
    <row r="995" spans="1:3" ht="12.75" x14ac:dyDescent="0.2">
      <c r="A995" s="12"/>
      <c r="B995" s="12"/>
      <c r="C995" s="12"/>
    </row>
    <row r="996" spans="1:3" ht="12.75" x14ac:dyDescent="0.2">
      <c r="A996" s="12"/>
      <c r="B996" s="12"/>
      <c r="C996" s="12"/>
    </row>
    <row r="997" spans="1:3" ht="12.75" x14ac:dyDescent="0.2">
      <c r="A997" s="12"/>
      <c r="B997" s="12"/>
      <c r="C997" s="12"/>
    </row>
    <row r="998" spans="1:3" ht="12.75" x14ac:dyDescent="0.2">
      <c r="A998" s="12"/>
      <c r="B998" s="12"/>
      <c r="C998" s="12"/>
    </row>
    <row r="999" spans="1:3" ht="12.75" x14ac:dyDescent="0.2">
      <c r="A999" s="12"/>
      <c r="B999" s="12"/>
      <c r="C999" s="12"/>
    </row>
    <row r="1000" spans="1:3" ht="12.75" x14ac:dyDescent="0.2">
      <c r="A1000" s="12"/>
      <c r="B1000" s="12"/>
      <c r="C1000" s="12"/>
    </row>
    <row r="1001" spans="1:3" ht="12.75" x14ac:dyDescent="0.2">
      <c r="A1001" s="12"/>
      <c r="B1001" s="12"/>
      <c r="C1001" s="12"/>
    </row>
    <row r="1002" spans="1:3" ht="12.75" x14ac:dyDescent="0.2">
      <c r="A1002" s="12"/>
      <c r="B1002" s="12"/>
      <c r="C1002" s="12"/>
    </row>
    <row r="1003" spans="1:3" ht="12.75" x14ac:dyDescent="0.2">
      <c r="A1003" s="12"/>
      <c r="B1003" s="12"/>
      <c r="C1003" s="12"/>
    </row>
    <row r="1004" spans="1:3" ht="12.75" x14ac:dyDescent="0.2">
      <c r="A1004" s="12"/>
      <c r="B1004" s="12"/>
      <c r="C1004" s="12"/>
    </row>
    <row r="1005" spans="1:3" ht="12.75" x14ac:dyDescent="0.2">
      <c r="A1005" s="12"/>
      <c r="B1005" s="12"/>
      <c r="C1005" s="12"/>
    </row>
    <row r="1006" spans="1:3" ht="12.75" x14ac:dyDescent="0.2">
      <c r="A1006" s="12"/>
      <c r="B1006" s="12"/>
      <c r="C1006" s="12"/>
    </row>
    <row r="1007" spans="1:3" ht="12.75" x14ac:dyDescent="0.2">
      <c r="A1007" s="12"/>
      <c r="B1007" s="12"/>
      <c r="C1007" s="12"/>
    </row>
    <row r="1008" spans="1:3" ht="12.75" x14ac:dyDescent="0.2">
      <c r="A1008" s="12"/>
      <c r="B1008" s="12"/>
      <c r="C1008" s="12"/>
    </row>
    <row r="1009" spans="1:3" ht="12.75" x14ac:dyDescent="0.2">
      <c r="A1009" s="12"/>
      <c r="B1009" s="12"/>
      <c r="C1009" s="12"/>
    </row>
    <row r="1010" spans="1:3" ht="12.75" x14ac:dyDescent="0.2">
      <c r="A1010" s="12"/>
      <c r="B1010" s="12"/>
      <c r="C1010" s="12"/>
    </row>
    <row r="1011" spans="1:3" ht="12.75" x14ac:dyDescent="0.2">
      <c r="A1011" s="12"/>
      <c r="B1011" s="12"/>
      <c r="C1011" s="12"/>
    </row>
    <row r="1012" spans="1:3" ht="12.75" x14ac:dyDescent="0.2">
      <c r="A1012" s="12"/>
      <c r="B1012" s="12"/>
      <c r="C1012" s="12"/>
    </row>
    <row r="1013" spans="1:3" ht="12.75" x14ac:dyDescent="0.2">
      <c r="A1013" s="12"/>
      <c r="B1013" s="12"/>
      <c r="C1013" s="12"/>
    </row>
    <row r="1014" spans="1:3" ht="12.75" x14ac:dyDescent="0.2">
      <c r="A1014" s="12"/>
      <c r="B1014" s="12"/>
      <c r="C1014" s="12"/>
    </row>
    <row r="1015" spans="1:3" ht="12.75" x14ac:dyDescent="0.2">
      <c r="A1015" s="12"/>
      <c r="B1015" s="12"/>
      <c r="C1015" s="12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7"/>
  <sheetViews>
    <sheetView topLeftCell="A31" workbookViewId="0">
      <pane xSplit="1" topLeftCell="B1" activePane="topRight" state="frozen"/>
      <selection pane="topRight" activeCell="A2" sqref="A2:M49"/>
    </sheetView>
  </sheetViews>
  <sheetFormatPr defaultColWidth="14.42578125" defaultRowHeight="15.75" customHeight="1" x14ac:dyDescent="0.2"/>
  <cols>
    <col min="1" max="1" width="29.42578125" customWidth="1"/>
    <col min="2" max="11" width="12.7109375" customWidth="1"/>
    <col min="12" max="13" width="14.28515625" customWidth="1"/>
    <col min="14" max="15" width="8.7109375" customWidth="1"/>
    <col min="16" max="16" width="87.140625" customWidth="1"/>
    <col min="17" max="17" width="8.7109375" customWidth="1"/>
    <col min="18" max="18" width="22.140625" customWidth="1"/>
    <col min="19" max="19" width="5.28515625" bestFit="1" customWidth="1"/>
    <col min="20" max="56" width="3" customWidth="1"/>
    <col min="57" max="57" width="10.140625" customWidth="1"/>
    <col min="58" max="93" width="3" customWidth="1"/>
  </cols>
  <sheetData>
    <row r="1" spans="1:93" x14ac:dyDescent="0.25">
      <c r="E1" s="141" t="s">
        <v>77</v>
      </c>
      <c r="F1" s="140"/>
      <c r="G1" s="140"/>
    </row>
    <row r="2" spans="1:93" ht="39" x14ac:dyDescent="0.25">
      <c r="A2" s="27" t="s">
        <v>26</v>
      </c>
      <c r="B2" s="28" t="s">
        <v>1</v>
      </c>
      <c r="C2" s="28" t="s">
        <v>16</v>
      </c>
      <c r="D2" s="29" t="s">
        <v>125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5"/>
      <c r="O2" s="30" t="s">
        <v>79</v>
      </c>
      <c r="P2" s="30" t="s">
        <v>25</v>
      </c>
      <c r="BE2" s="11"/>
    </row>
    <row r="3" spans="1:93" ht="12.75" x14ac:dyDescent="0.2">
      <c r="A3" s="29" t="s">
        <v>1</v>
      </c>
      <c r="B3" s="88">
        <v>1</v>
      </c>
      <c r="C3" s="89">
        <v>3</v>
      </c>
      <c r="D3" s="89">
        <v>0.2</v>
      </c>
      <c r="E3" s="89">
        <v>3</v>
      </c>
      <c r="F3" s="89">
        <v>0.14285999999999999</v>
      </c>
      <c r="G3" s="89">
        <v>3</v>
      </c>
      <c r="H3" s="89">
        <v>0.33333000000000002</v>
      </c>
      <c r="I3" s="89">
        <v>0.14285999999999999</v>
      </c>
      <c r="J3" s="89">
        <v>0.33333000000000002</v>
      </c>
      <c r="K3" s="89">
        <v>5</v>
      </c>
      <c r="L3" s="93">
        <f t="shared" ref="L3:L14" si="0">SUM(B3:K3)</f>
        <v>16.152380000000001</v>
      </c>
      <c r="M3" s="11"/>
      <c r="N3" s="11"/>
      <c r="O3" s="32">
        <v>1</v>
      </c>
      <c r="P3" s="32" t="s">
        <v>80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1:93" ht="12.75" x14ac:dyDescent="0.2">
      <c r="A4" s="29" t="s">
        <v>2</v>
      </c>
      <c r="B4" s="90">
        <f>1/C3</f>
        <v>0.33333333333333331</v>
      </c>
      <c r="C4" s="88">
        <v>1</v>
      </c>
      <c r="D4" s="89">
        <v>0.14285999999999999</v>
      </c>
      <c r="E4" s="89">
        <v>1</v>
      </c>
      <c r="F4" s="89">
        <v>0.2</v>
      </c>
      <c r="G4" s="89">
        <v>0.33333000000000002</v>
      </c>
      <c r="H4" s="89">
        <v>0.2</v>
      </c>
      <c r="I4" s="89">
        <v>0.11111</v>
      </c>
      <c r="J4" s="89">
        <v>0.2</v>
      </c>
      <c r="K4" s="89">
        <v>3</v>
      </c>
      <c r="L4" s="93">
        <f t="shared" si="0"/>
        <v>6.5206333333333344</v>
      </c>
      <c r="O4" s="32">
        <v>3</v>
      </c>
      <c r="P4" s="32" t="s">
        <v>81</v>
      </c>
    </row>
    <row r="5" spans="1:93" ht="12.75" x14ac:dyDescent="0.2">
      <c r="A5" s="29" t="s">
        <v>127</v>
      </c>
      <c r="B5" s="91">
        <f>1/D3</f>
        <v>5</v>
      </c>
      <c r="C5" s="90">
        <f>1/D4</f>
        <v>6.9998600027999442</v>
      </c>
      <c r="D5" s="88">
        <v>1</v>
      </c>
      <c r="E5" s="89">
        <v>7</v>
      </c>
      <c r="F5" s="89">
        <v>3</v>
      </c>
      <c r="G5" s="89">
        <v>5</v>
      </c>
      <c r="H5" s="89">
        <v>3</v>
      </c>
      <c r="I5" s="89">
        <v>0.33333000000000002</v>
      </c>
      <c r="J5" s="89">
        <v>3</v>
      </c>
      <c r="K5" s="89">
        <v>9</v>
      </c>
      <c r="L5" s="93">
        <f t="shared" si="0"/>
        <v>43.333190002799945</v>
      </c>
      <c r="O5" s="32">
        <v>5</v>
      </c>
      <c r="P5" s="32" t="s">
        <v>82</v>
      </c>
    </row>
    <row r="6" spans="1:93" ht="12.75" x14ac:dyDescent="0.2">
      <c r="A6" s="29" t="s">
        <v>4</v>
      </c>
      <c r="B6" s="90">
        <f>1/E3</f>
        <v>0.33333333333333331</v>
      </c>
      <c r="C6" s="91">
        <f>1/E4</f>
        <v>1</v>
      </c>
      <c r="D6" s="91">
        <f>1/E5</f>
        <v>0.14285714285714285</v>
      </c>
      <c r="E6" s="88">
        <v>1</v>
      </c>
      <c r="F6" s="89">
        <v>0.2</v>
      </c>
      <c r="G6" s="89">
        <v>0.33333000000000002</v>
      </c>
      <c r="H6" s="89">
        <v>0.2</v>
      </c>
      <c r="I6" s="89">
        <v>0.11111</v>
      </c>
      <c r="J6" s="89">
        <v>0.2</v>
      </c>
      <c r="K6" s="89">
        <v>3</v>
      </c>
      <c r="L6" s="93">
        <f t="shared" si="0"/>
        <v>6.520630476190477</v>
      </c>
      <c r="O6" s="32">
        <v>7</v>
      </c>
      <c r="P6" s="32" t="s">
        <v>83</v>
      </c>
    </row>
    <row r="7" spans="1:93" ht="12.75" x14ac:dyDescent="0.2">
      <c r="A7" s="29" t="s">
        <v>5</v>
      </c>
      <c r="B7" s="90">
        <f>1/F3</f>
        <v>6.9998600027999442</v>
      </c>
      <c r="C7" s="91">
        <f>1/F4</f>
        <v>5</v>
      </c>
      <c r="D7" s="91">
        <f>1/F5</f>
        <v>0.33333333333333331</v>
      </c>
      <c r="E7" s="91">
        <f>1/F6</f>
        <v>5</v>
      </c>
      <c r="F7" s="88">
        <v>1</v>
      </c>
      <c r="G7" s="89">
        <v>5</v>
      </c>
      <c r="H7" s="89">
        <v>5</v>
      </c>
      <c r="I7" s="89">
        <v>0.14285999999999999</v>
      </c>
      <c r="J7" s="89">
        <v>3</v>
      </c>
      <c r="K7" s="89">
        <v>7</v>
      </c>
      <c r="L7" s="93">
        <f t="shared" si="0"/>
        <v>38.476053336133276</v>
      </c>
      <c r="O7" s="32">
        <v>9</v>
      </c>
      <c r="P7" s="32" t="s">
        <v>84</v>
      </c>
    </row>
    <row r="8" spans="1:93" ht="12.75" x14ac:dyDescent="0.2">
      <c r="A8" s="29" t="s">
        <v>6</v>
      </c>
      <c r="B8" s="90">
        <f>1/G3</f>
        <v>0.33333333333333331</v>
      </c>
      <c r="C8" s="91">
        <f>1/G4</f>
        <v>3.0000300003000029</v>
      </c>
      <c r="D8" s="91">
        <f>1/G5</f>
        <v>0.2</v>
      </c>
      <c r="E8" s="91">
        <f>1/G6</f>
        <v>3.0000300003000029</v>
      </c>
      <c r="F8" s="91">
        <f>1/G7</f>
        <v>0.2</v>
      </c>
      <c r="G8" s="88">
        <v>1</v>
      </c>
      <c r="H8" s="89">
        <v>0.2</v>
      </c>
      <c r="I8" s="89">
        <v>0.14285999999999999</v>
      </c>
      <c r="J8" s="89">
        <v>0.2</v>
      </c>
      <c r="K8" s="89">
        <v>5</v>
      </c>
      <c r="L8" s="93">
        <f t="shared" si="0"/>
        <v>13.27625333393334</v>
      </c>
      <c r="O8" s="35"/>
      <c r="P8" s="36" t="s">
        <v>85</v>
      </c>
    </row>
    <row r="9" spans="1:93" ht="12.75" x14ac:dyDescent="0.2">
      <c r="A9" s="29" t="s">
        <v>7</v>
      </c>
      <c r="B9" s="90">
        <f>1/H3</f>
        <v>3.0000300003000029</v>
      </c>
      <c r="C9" s="91">
        <f>1/H4</f>
        <v>5</v>
      </c>
      <c r="D9" s="91">
        <f>1/H5</f>
        <v>0.33333333333333331</v>
      </c>
      <c r="E9" s="91">
        <f>1/H6</f>
        <v>5</v>
      </c>
      <c r="F9" s="91">
        <f>1/H7</f>
        <v>0.2</v>
      </c>
      <c r="G9" s="91">
        <f>1/H8</f>
        <v>5</v>
      </c>
      <c r="H9" s="88">
        <v>1</v>
      </c>
      <c r="I9" s="89">
        <v>0.33333000000000002</v>
      </c>
      <c r="J9" s="89">
        <v>3</v>
      </c>
      <c r="K9" s="89">
        <v>7</v>
      </c>
      <c r="L9" s="93">
        <f t="shared" si="0"/>
        <v>29.866693333633336</v>
      </c>
    </row>
    <row r="10" spans="1:93" ht="12.75" x14ac:dyDescent="0.2">
      <c r="A10" s="29" t="s">
        <v>8</v>
      </c>
      <c r="B10" s="90">
        <f>1/I3</f>
        <v>6.9998600027999442</v>
      </c>
      <c r="C10" s="91">
        <f>1/I4</f>
        <v>9.0000900009000091</v>
      </c>
      <c r="D10" s="91">
        <f>1/I5</f>
        <v>3.0000300003000029</v>
      </c>
      <c r="E10" s="91">
        <f>1/I6</f>
        <v>9.0000900009000091</v>
      </c>
      <c r="F10" s="91">
        <f>1/I7</f>
        <v>6.9998600027999442</v>
      </c>
      <c r="G10" s="91">
        <f>1/I8</f>
        <v>6.9998600027999442</v>
      </c>
      <c r="H10" s="91">
        <f>1/I9</f>
        <v>3.0000300003000029</v>
      </c>
      <c r="I10" s="88">
        <v>1</v>
      </c>
      <c r="J10" s="89">
        <v>5</v>
      </c>
      <c r="K10" s="89">
        <v>9</v>
      </c>
      <c r="L10" s="93">
        <f t="shared" si="0"/>
        <v>59.999820010799851</v>
      </c>
    </row>
    <row r="11" spans="1:93" ht="12.75" x14ac:dyDescent="0.2">
      <c r="A11" s="29" t="s">
        <v>9</v>
      </c>
      <c r="B11" s="90">
        <f>1/J3</f>
        <v>3.0000300003000029</v>
      </c>
      <c r="C11" s="91">
        <f>1/J4</f>
        <v>5</v>
      </c>
      <c r="D11" s="91">
        <f>1/J5</f>
        <v>0.33333333333333331</v>
      </c>
      <c r="E11" s="91">
        <f>1/J6</f>
        <v>5</v>
      </c>
      <c r="F11" s="91">
        <f>1/J7</f>
        <v>0.33333333333333331</v>
      </c>
      <c r="G11" s="91">
        <f>1/J8</f>
        <v>5</v>
      </c>
      <c r="H11" s="91">
        <f>1/J9</f>
        <v>0.33333333333333331</v>
      </c>
      <c r="I11" s="91">
        <f>1/J10</f>
        <v>0.2</v>
      </c>
      <c r="J11" s="88">
        <v>1</v>
      </c>
      <c r="K11" s="89">
        <v>9</v>
      </c>
      <c r="L11" s="93">
        <f t="shared" si="0"/>
        <v>29.200030000300004</v>
      </c>
    </row>
    <row r="12" spans="1:93" ht="12.75" x14ac:dyDescent="0.2">
      <c r="A12" s="29" t="s">
        <v>10</v>
      </c>
      <c r="B12" s="90">
        <f>1/K3</f>
        <v>0.2</v>
      </c>
      <c r="C12" s="91">
        <f>1/K4</f>
        <v>0.33333333333333331</v>
      </c>
      <c r="D12" s="91">
        <f>1/K5</f>
        <v>0.1111111111111111</v>
      </c>
      <c r="E12" s="91">
        <f>1/K6</f>
        <v>0.33333333333333331</v>
      </c>
      <c r="F12" s="91">
        <f>1/K7</f>
        <v>0.14285714285714285</v>
      </c>
      <c r="G12" s="91">
        <f>1/K8</f>
        <v>0.2</v>
      </c>
      <c r="H12" s="91">
        <f>1/K9</f>
        <v>0.14285714285714285</v>
      </c>
      <c r="I12" s="91">
        <f>1/K10</f>
        <v>0.1111111111111111</v>
      </c>
      <c r="J12" s="91">
        <f>1/K11</f>
        <v>0.1111111111111111</v>
      </c>
      <c r="K12" s="88">
        <v>1</v>
      </c>
      <c r="L12" s="93">
        <f t="shared" si="0"/>
        <v>2.6857142857142855</v>
      </c>
    </row>
    <row r="13" spans="1:93" ht="15.75" customHeight="1" x14ac:dyDescent="0.2">
      <c r="A13" s="2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93">
        <f t="shared" si="0"/>
        <v>0</v>
      </c>
    </row>
    <row r="14" spans="1:93" ht="15.75" customHeight="1" x14ac:dyDescent="0.2">
      <c r="A14" s="38" t="s">
        <v>76</v>
      </c>
      <c r="B14" s="92">
        <f t="shared" ref="B14:K14" si="1">SUM(B3:B12)</f>
        <v>27.199780006199894</v>
      </c>
      <c r="C14" s="92">
        <f t="shared" si="1"/>
        <v>39.333313337333294</v>
      </c>
      <c r="D14" s="92">
        <f t="shared" si="1"/>
        <v>5.7968582542682556</v>
      </c>
      <c r="E14" s="92">
        <f t="shared" si="1"/>
        <v>39.333453334533353</v>
      </c>
      <c r="F14" s="92">
        <f t="shared" si="1"/>
        <v>12.418910478990421</v>
      </c>
      <c r="G14" s="92">
        <f t="shared" si="1"/>
        <v>31.866520002799945</v>
      </c>
      <c r="H14" s="92">
        <f t="shared" si="1"/>
        <v>13.409550476490478</v>
      </c>
      <c r="I14" s="92">
        <f t="shared" si="1"/>
        <v>2.6285711111111114</v>
      </c>
      <c r="J14" s="92">
        <f t="shared" si="1"/>
        <v>16.044441111111112</v>
      </c>
      <c r="K14" s="92">
        <f t="shared" si="1"/>
        <v>58</v>
      </c>
      <c r="L14" s="93">
        <f t="shared" si="0"/>
        <v>246.03139811283785</v>
      </c>
    </row>
    <row r="15" spans="1:93" ht="15.75" customHeight="1" x14ac:dyDescent="0.2">
      <c r="A15" s="11"/>
      <c r="B15" s="11"/>
    </row>
    <row r="16" spans="1:93" x14ac:dyDescent="0.25">
      <c r="A16" s="11"/>
      <c r="B16" s="11"/>
      <c r="D16" s="139" t="s">
        <v>87</v>
      </c>
      <c r="E16" s="140"/>
      <c r="F16" s="140"/>
      <c r="G16" s="140"/>
    </row>
    <row r="17" spans="1:19" ht="39" x14ac:dyDescent="0.25">
      <c r="A17" s="27" t="s">
        <v>26</v>
      </c>
      <c r="B17" s="28" t="s">
        <v>1</v>
      </c>
      <c r="C17" s="28" t="s">
        <v>16</v>
      </c>
      <c r="D17" s="29" t="s">
        <v>125</v>
      </c>
      <c r="E17" s="29" t="s">
        <v>4</v>
      </c>
      <c r="F17" s="29" t="s">
        <v>5</v>
      </c>
      <c r="G17" s="29" t="s">
        <v>6</v>
      </c>
      <c r="H17" s="29" t="s">
        <v>7</v>
      </c>
      <c r="I17" s="29" t="s">
        <v>8</v>
      </c>
      <c r="J17" s="29" t="s">
        <v>9</v>
      </c>
      <c r="K17" s="29" t="s">
        <v>10</v>
      </c>
      <c r="L17" s="40" t="s">
        <v>88</v>
      </c>
    </row>
    <row r="18" spans="1:19" ht="12.75" x14ac:dyDescent="0.2">
      <c r="A18" s="29" t="s">
        <v>1</v>
      </c>
      <c r="B18" s="41">
        <f t="shared" ref="B18:B27" si="2">B3/$B$14</f>
        <v>3.6765003237969607E-2</v>
      </c>
      <c r="C18" s="41">
        <f t="shared" ref="C18:C27" si="3">C3/$C$14</f>
        <v>7.6271225214900568E-2</v>
      </c>
      <c r="D18" s="41">
        <f t="shared" ref="D18:D27" si="4">D3/$D$14</f>
        <v>3.4501447375005073E-2</v>
      </c>
      <c r="E18" s="41">
        <f t="shared" ref="E18:E27" si="5">E3/$E$14</f>
        <v>7.6270953747305692E-2</v>
      </c>
      <c r="F18" s="41">
        <f t="shared" ref="F18:F27" si="6">F3/$F$14</f>
        <v>1.150342457510118E-2</v>
      </c>
      <c r="G18" s="41">
        <f t="shared" ref="G18:G27" si="7">G3/$G$14</f>
        <v>9.4142692698682057E-2</v>
      </c>
      <c r="H18" s="41">
        <f t="shared" ref="H18:H27" si="8">H3/$H$14</f>
        <v>2.4857656532513272E-2</v>
      </c>
      <c r="I18" s="41">
        <f t="shared" ref="I18:I27" si="9">I3/$I$14</f>
        <v>5.4348919607357431E-2</v>
      </c>
      <c r="J18" s="41">
        <f t="shared" ref="J18:J27" si="10">J3/$J$14</f>
        <v>2.077541982868833E-2</v>
      </c>
      <c r="K18" s="41">
        <f t="shared" ref="K18:K27" si="11">K3/$K$14</f>
        <v>8.6206896551724144E-2</v>
      </c>
      <c r="L18" s="42">
        <f t="shared" ref="L18:L27" si="12">AVERAGE(B18:K18)</f>
        <v>5.1564363936924741E-2</v>
      </c>
      <c r="R18" s="29"/>
      <c r="S18" s="42"/>
    </row>
    <row r="19" spans="1:19" ht="12.75" x14ac:dyDescent="0.2">
      <c r="A19" s="29" t="s">
        <v>2</v>
      </c>
      <c r="B19" s="41">
        <f t="shared" si="2"/>
        <v>1.2255001079323201E-2</v>
      </c>
      <c r="C19" s="41">
        <f t="shared" si="3"/>
        <v>2.5423741738300188E-2</v>
      </c>
      <c r="D19" s="41">
        <f t="shared" si="4"/>
        <v>2.4644383859966121E-2</v>
      </c>
      <c r="E19" s="41">
        <f t="shared" si="5"/>
        <v>2.5423651249101897E-2</v>
      </c>
      <c r="F19" s="41">
        <f t="shared" si="6"/>
        <v>1.6104472315695343E-2</v>
      </c>
      <c r="G19" s="41">
        <f t="shared" si="7"/>
        <v>1.0460194585750563E-2</v>
      </c>
      <c r="H19" s="41">
        <f t="shared" si="8"/>
        <v>1.4914743066938633E-2</v>
      </c>
      <c r="I19" s="41">
        <f t="shared" si="9"/>
        <v>4.2270113800738376E-2</v>
      </c>
      <c r="J19" s="41">
        <f t="shared" si="10"/>
        <v>1.2465376550978508E-2</v>
      </c>
      <c r="K19" s="41">
        <f t="shared" si="11"/>
        <v>5.1724137931034482E-2</v>
      </c>
      <c r="L19" s="42">
        <f t="shared" si="12"/>
        <v>2.3568581617782729E-2</v>
      </c>
      <c r="R19" s="29"/>
      <c r="S19" s="42"/>
    </row>
    <row r="20" spans="1:19" ht="12.75" x14ac:dyDescent="0.2">
      <c r="A20" s="29" t="s">
        <v>127</v>
      </c>
      <c r="B20" s="41">
        <f t="shared" si="2"/>
        <v>0.18382501618984801</v>
      </c>
      <c r="C20" s="41">
        <f t="shared" si="3"/>
        <v>0.17796263291544304</v>
      </c>
      <c r="D20" s="41">
        <f t="shared" si="4"/>
        <v>0.17250723687502537</v>
      </c>
      <c r="E20" s="41">
        <f t="shared" si="5"/>
        <v>0.17796555874371328</v>
      </c>
      <c r="F20" s="41">
        <f t="shared" si="6"/>
        <v>0.24156708473543012</v>
      </c>
      <c r="G20" s="41">
        <f t="shared" si="7"/>
        <v>0.15690448783113675</v>
      </c>
      <c r="H20" s="41">
        <f t="shared" si="8"/>
        <v>0.2237211460040795</v>
      </c>
      <c r="I20" s="41">
        <f t="shared" si="9"/>
        <v>0.12681034140221514</v>
      </c>
      <c r="J20" s="41">
        <f t="shared" si="10"/>
        <v>0.18698064826467761</v>
      </c>
      <c r="K20" s="41">
        <f t="shared" si="11"/>
        <v>0.15517241379310345</v>
      </c>
      <c r="L20" s="42">
        <f t="shared" si="12"/>
        <v>0.18034165667546723</v>
      </c>
      <c r="R20" s="29"/>
      <c r="S20" s="42"/>
    </row>
    <row r="21" spans="1:19" ht="12.75" x14ac:dyDescent="0.2">
      <c r="A21" s="29" t="s">
        <v>4</v>
      </c>
      <c r="B21" s="41">
        <f t="shared" si="2"/>
        <v>1.2255001079323201E-2</v>
      </c>
      <c r="C21" s="41">
        <f t="shared" si="3"/>
        <v>2.5423741738300188E-2</v>
      </c>
      <c r="D21" s="41">
        <f t="shared" si="4"/>
        <v>2.464389098214648E-2</v>
      </c>
      <c r="E21" s="41">
        <f t="shared" si="5"/>
        <v>2.5423651249101897E-2</v>
      </c>
      <c r="F21" s="41">
        <f t="shared" si="6"/>
        <v>1.6104472315695343E-2</v>
      </c>
      <c r="G21" s="41">
        <f t="shared" si="7"/>
        <v>1.0460194585750563E-2</v>
      </c>
      <c r="H21" s="41">
        <f t="shared" si="8"/>
        <v>1.4914743066938633E-2</v>
      </c>
      <c r="I21" s="41">
        <f t="shared" si="9"/>
        <v>4.2270113800738376E-2</v>
      </c>
      <c r="J21" s="41">
        <f t="shared" si="10"/>
        <v>1.2465376550978508E-2</v>
      </c>
      <c r="K21" s="41">
        <f t="shared" si="11"/>
        <v>5.1724137931034482E-2</v>
      </c>
      <c r="L21" s="42">
        <f t="shared" si="12"/>
        <v>2.3568532330000769E-2</v>
      </c>
      <c r="R21" s="29"/>
      <c r="S21" s="42"/>
    </row>
    <row r="22" spans="1:19" ht="12.75" x14ac:dyDescent="0.2">
      <c r="A22" s="29" t="s">
        <v>5</v>
      </c>
      <c r="B22" s="41">
        <f t="shared" si="2"/>
        <v>0.25734987566827389</v>
      </c>
      <c r="C22" s="41">
        <f t="shared" si="3"/>
        <v>0.12711870869150094</v>
      </c>
      <c r="D22" s="41">
        <f t="shared" si="4"/>
        <v>5.7502412291675117E-2</v>
      </c>
      <c r="E22" s="41">
        <f t="shared" si="5"/>
        <v>0.12711825624550949</v>
      </c>
      <c r="F22" s="41">
        <f t="shared" si="6"/>
        <v>8.0522361578476698E-2</v>
      </c>
      <c r="G22" s="41">
        <f t="shared" si="7"/>
        <v>0.15690448783113675</v>
      </c>
      <c r="H22" s="41">
        <f t="shared" si="8"/>
        <v>0.37286857667346579</v>
      </c>
      <c r="I22" s="41">
        <f t="shared" si="9"/>
        <v>5.4348919607357431E-2</v>
      </c>
      <c r="J22" s="41">
        <f t="shared" si="10"/>
        <v>0.18698064826467761</v>
      </c>
      <c r="K22" s="41">
        <f t="shared" si="11"/>
        <v>0.1206896551724138</v>
      </c>
      <c r="L22" s="42">
        <f t="shared" si="12"/>
        <v>0.15414039020244874</v>
      </c>
      <c r="R22" s="29"/>
      <c r="S22" s="42"/>
    </row>
    <row r="23" spans="1:19" ht="12.75" x14ac:dyDescent="0.2">
      <c r="A23" s="29" t="s">
        <v>6</v>
      </c>
      <c r="B23" s="41">
        <f t="shared" si="2"/>
        <v>1.2255001079323201E-2</v>
      </c>
      <c r="C23" s="41">
        <f t="shared" si="3"/>
        <v>7.627198793477992E-2</v>
      </c>
      <c r="D23" s="41">
        <f t="shared" si="4"/>
        <v>3.4501447375005073E-2</v>
      </c>
      <c r="E23" s="41">
        <f t="shared" si="5"/>
        <v>7.6271716464470327E-2</v>
      </c>
      <c r="F23" s="41">
        <f t="shared" si="6"/>
        <v>1.6104472315695343E-2</v>
      </c>
      <c r="G23" s="41">
        <f t="shared" si="7"/>
        <v>3.1380897566227355E-2</v>
      </c>
      <c r="H23" s="41">
        <f t="shared" si="8"/>
        <v>1.4914743066938633E-2</v>
      </c>
      <c r="I23" s="41">
        <f t="shared" si="9"/>
        <v>5.4348919607357431E-2</v>
      </c>
      <c r="J23" s="41">
        <f t="shared" si="10"/>
        <v>1.2465376550978508E-2</v>
      </c>
      <c r="K23" s="41">
        <f t="shared" si="11"/>
        <v>8.6206896551724144E-2</v>
      </c>
      <c r="L23" s="42">
        <f t="shared" si="12"/>
        <v>4.1472145851249996E-2</v>
      </c>
      <c r="R23" s="29"/>
      <c r="S23" s="42"/>
    </row>
    <row r="24" spans="1:19" ht="12.75" x14ac:dyDescent="0.2">
      <c r="A24" s="29" t="s">
        <v>7</v>
      </c>
      <c r="B24" s="41">
        <f t="shared" si="2"/>
        <v>0.11029611267503556</v>
      </c>
      <c r="C24" s="41">
        <f t="shared" si="3"/>
        <v>0.12711870869150094</v>
      </c>
      <c r="D24" s="41">
        <f t="shared" si="4"/>
        <v>5.7502412291675117E-2</v>
      </c>
      <c r="E24" s="41">
        <f t="shared" si="5"/>
        <v>0.12711825624550949</v>
      </c>
      <c r="F24" s="41">
        <f t="shared" si="6"/>
        <v>1.6104472315695343E-2</v>
      </c>
      <c r="G24" s="41">
        <f t="shared" si="7"/>
        <v>0.15690448783113675</v>
      </c>
      <c r="H24" s="41">
        <f t="shared" si="8"/>
        <v>7.4573715334693161E-2</v>
      </c>
      <c r="I24" s="41">
        <f t="shared" si="9"/>
        <v>0.12681034140221514</v>
      </c>
      <c r="J24" s="41">
        <f t="shared" si="10"/>
        <v>0.18698064826467761</v>
      </c>
      <c r="K24" s="41">
        <f t="shared" si="11"/>
        <v>0.1206896551724138</v>
      </c>
      <c r="L24" s="42">
        <f t="shared" si="12"/>
        <v>0.11040988102245528</v>
      </c>
      <c r="R24" s="29"/>
      <c r="S24" s="42"/>
    </row>
    <row r="25" spans="1:19" ht="12.75" x14ac:dyDescent="0.2">
      <c r="A25" s="29" t="s">
        <v>8</v>
      </c>
      <c r="B25" s="41">
        <f t="shared" si="2"/>
        <v>0.25734987566827389</v>
      </c>
      <c r="C25" s="41">
        <f t="shared" si="3"/>
        <v>0.22881596380433974</v>
      </c>
      <c r="D25" s="41">
        <f t="shared" si="4"/>
        <v>0.51752688589393503</v>
      </c>
      <c r="E25" s="41">
        <f t="shared" si="5"/>
        <v>0.22881514939341099</v>
      </c>
      <c r="F25" s="41">
        <f t="shared" si="6"/>
        <v>0.5636452581441741</v>
      </c>
      <c r="G25" s="41">
        <f t="shared" si="7"/>
        <v>0.21966188972579695</v>
      </c>
      <c r="H25" s="41">
        <f t="shared" si="8"/>
        <v>0.22372338323791185</v>
      </c>
      <c r="I25" s="41">
        <f t="shared" si="9"/>
        <v>0.38043482855493094</v>
      </c>
      <c r="J25" s="41">
        <f t="shared" si="10"/>
        <v>0.31163441377446266</v>
      </c>
      <c r="K25" s="41">
        <f t="shared" si="11"/>
        <v>0.15517241379310345</v>
      </c>
      <c r="L25" s="42">
        <f t="shared" si="12"/>
        <v>0.30867800619903396</v>
      </c>
      <c r="R25" s="29"/>
      <c r="S25" s="42"/>
    </row>
    <row r="26" spans="1:19" ht="12.75" x14ac:dyDescent="0.2">
      <c r="A26" s="29" t="s">
        <v>9</v>
      </c>
      <c r="B26" s="41">
        <f t="shared" si="2"/>
        <v>0.11029611267503556</v>
      </c>
      <c r="C26" s="41">
        <f t="shared" si="3"/>
        <v>0.12711870869150094</v>
      </c>
      <c r="D26" s="41">
        <f t="shared" si="4"/>
        <v>5.7502412291675117E-2</v>
      </c>
      <c r="E26" s="41">
        <f t="shared" si="5"/>
        <v>0.12711825624550949</v>
      </c>
      <c r="F26" s="41">
        <f t="shared" si="6"/>
        <v>2.6840787192825566E-2</v>
      </c>
      <c r="G26" s="41">
        <f t="shared" si="7"/>
        <v>0.15690448783113675</v>
      </c>
      <c r="H26" s="41">
        <f t="shared" si="8"/>
        <v>2.4857905111564386E-2</v>
      </c>
      <c r="I26" s="41">
        <f t="shared" si="9"/>
        <v>7.6086965710986193E-2</v>
      </c>
      <c r="J26" s="41">
        <f t="shared" si="10"/>
        <v>6.2326882754892537E-2</v>
      </c>
      <c r="K26" s="41">
        <f t="shared" si="11"/>
        <v>0.15517241379310345</v>
      </c>
      <c r="L26" s="42">
        <f t="shared" si="12"/>
        <v>9.2422493229822988E-2</v>
      </c>
      <c r="R26" s="29"/>
      <c r="S26" s="42"/>
    </row>
    <row r="27" spans="1:19" ht="12.75" x14ac:dyDescent="0.2">
      <c r="A27" s="29" t="s">
        <v>10</v>
      </c>
      <c r="B27" s="41">
        <f t="shared" si="2"/>
        <v>7.3530006475939214E-3</v>
      </c>
      <c r="C27" s="41">
        <f t="shared" si="3"/>
        <v>8.474580579433396E-3</v>
      </c>
      <c r="D27" s="41">
        <f t="shared" si="4"/>
        <v>1.9167470763891706E-2</v>
      </c>
      <c r="E27" s="41">
        <f t="shared" si="5"/>
        <v>8.4745504163672974E-3</v>
      </c>
      <c r="F27" s="41">
        <f t="shared" si="6"/>
        <v>1.1503194511210957E-2</v>
      </c>
      <c r="G27" s="41">
        <f t="shared" si="7"/>
        <v>6.2761795132454711E-3</v>
      </c>
      <c r="H27" s="41">
        <f t="shared" si="8"/>
        <v>1.0653387904956166E-2</v>
      </c>
      <c r="I27" s="41">
        <f t="shared" si="9"/>
        <v>4.2270536506103434E-2</v>
      </c>
      <c r="J27" s="41">
        <f t="shared" si="10"/>
        <v>6.9252091949880594E-3</v>
      </c>
      <c r="K27" s="41">
        <f t="shared" si="11"/>
        <v>1.7241379310344827E-2</v>
      </c>
      <c r="L27" s="42">
        <f t="shared" si="12"/>
        <v>1.3833948934813522E-2</v>
      </c>
      <c r="R27" s="29"/>
      <c r="S27" s="42"/>
    </row>
    <row r="28" spans="1:19" ht="15.75" customHeight="1" x14ac:dyDescent="0.2">
      <c r="A28" s="28"/>
      <c r="B28" s="37"/>
      <c r="C28" s="37"/>
      <c r="D28" s="28"/>
      <c r="E28" s="37"/>
      <c r="F28" s="37"/>
      <c r="G28" s="37"/>
      <c r="H28" s="37"/>
      <c r="I28" s="37"/>
      <c r="J28" s="37"/>
      <c r="K28" s="37"/>
      <c r="L28" s="37"/>
    </row>
    <row r="29" spans="1:19" ht="15.75" customHeight="1" x14ac:dyDescent="0.2">
      <c r="A29" s="38" t="s">
        <v>76</v>
      </c>
      <c r="B29" s="43">
        <f t="shared" ref="B29:K29" si="13">SUM(B18:B27)</f>
        <v>1</v>
      </c>
      <c r="C29" s="43">
        <f t="shared" si="13"/>
        <v>0.99999999999999989</v>
      </c>
      <c r="D29" s="43">
        <f t="shared" si="13"/>
        <v>1.0000000000000002</v>
      </c>
      <c r="E29" s="43">
        <f t="shared" si="13"/>
        <v>0.99999999999999978</v>
      </c>
      <c r="F29" s="43">
        <f t="shared" si="13"/>
        <v>1</v>
      </c>
      <c r="G29" s="43">
        <f t="shared" si="13"/>
        <v>0.99999999999999989</v>
      </c>
      <c r="H29" s="43">
        <f t="shared" si="13"/>
        <v>1</v>
      </c>
      <c r="I29" s="43">
        <f t="shared" si="13"/>
        <v>0.99999999999999989</v>
      </c>
      <c r="J29" s="43">
        <f t="shared" si="13"/>
        <v>0.99999999999999989</v>
      </c>
      <c r="K29" s="43">
        <f t="shared" si="13"/>
        <v>1</v>
      </c>
      <c r="L29" s="37"/>
    </row>
    <row r="30" spans="1:19" ht="15.75" customHeight="1" x14ac:dyDescent="0.2">
      <c r="A30" s="11"/>
      <c r="B30" s="11"/>
    </row>
    <row r="31" spans="1:19" x14ac:dyDescent="0.25">
      <c r="B31" s="11"/>
      <c r="D31" s="139" t="s">
        <v>89</v>
      </c>
      <c r="E31" s="140"/>
      <c r="F31" s="140"/>
      <c r="G31" s="140"/>
    </row>
    <row r="32" spans="1:19" ht="39" x14ac:dyDescent="0.25">
      <c r="A32" s="27" t="s">
        <v>26</v>
      </c>
      <c r="B32" s="28" t="s">
        <v>1</v>
      </c>
      <c r="C32" s="28" t="s">
        <v>16</v>
      </c>
      <c r="D32" s="29" t="s">
        <v>125</v>
      </c>
      <c r="E32" s="29" t="s">
        <v>4</v>
      </c>
      <c r="F32" s="29" t="s">
        <v>5</v>
      </c>
      <c r="G32" s="29" t="s">
        <v>6</v>
      </c>
      <c r="H32" s="29" t="s">
        <v>7</v>
      </c>
      <c r="I32" s="29" t="s">
        <v>8</v>
      </c>
      <c r="J32" s="29" t="s">
        <v>9</v>
      </c>
      <c r="K32" s="29" t="s">
        <v>10</v>
      </c>
      <c r="L32" s="28" t="s">
        <v>90</v>
      </c>
      <c r="M32" s="28" t="s">
        <v>91</v>
      </c>
    </row>
    <row r="33" spans="1:57" ht="12.75" x14ac:dyDescent="0.2">
      <c r="A33" s="29" t="s">
        <v>1</v>
      </c>
      <c r="B33" s="41">
        <f t="shared" ref="B33:B42" si="14">B3*$L$18</f>
        <v>5.1564363936924741E-2</v>
      </c>
      <c r="C33" s="44">
        <f t="shared" ref="C33:C42" si="15">C3*$L$19</f>
        <v>7.0705744853348185E-2</v>
      </c>
      <c r="D33" s="44">
        <f t="shared" ref="D33:D42" si="16">D3*$L$20</f>
        <v>3.6068331335093448E-2</v>
      </c>
      <c r="E33" s="44">
        <f t="shared" ref="E33:E42" si="17">E3*$L$21</f>
        <v>7.0705596990002312E-2</v>
      </c>
      <c r="F33" s="44">
        <f t="shared" ref="F33:F42" si="18">F3*$L$22</f>
        <v>2.2020496144321826E-2</v>
      </c>
      <c r="G33" s="41">
        <f t="shared" ref="G33:G42" si="19">G3*$L$23</f>
        <v>0.12441643755374998</v>
      </c>
      <c r="H33" s="41">
        <f t="shared" ref="H33:H42" si="20">H3*$L$24</f>
        <v>3.6802925641215019E-2</v>
      </c>
      <c r="I33" s="41">
        <f t="shared" ref="I33:I42" si="21">I3*$L$25</f>
        <v>4.4097739965593991E-2</v>
      </c>
      <c r="J33" s="41">
        <f t="shared" ref="J33:J42" si="22">J3*$L$26</f>
        <v>3.0807189668296899E-2</v>
      </c>
      <c r="K33" s="41">
        <f t="shared" ref="K33:K42" si="23">K3*$L$27</f>
        <v>6.9169744674067613E-2</v>
      </c>
      <c r="L33" s="45">
        <f t="shared" ref="L33:L42" si="24">SUM(B33:K33)</f>
        <v>0.55635857076261397</v>
      </c>
      <c r="M33" s="45">
        <f t="shared" ref="M33:M42" si="25">L33/L18</f>
        <v>10.789594368761543</v>
      </c>
    </row>
    <row r="34" spans="1:57" ht="12.75" x14ac:dyDescent="0.2">
      <c r="A34" s="29" t="s">
        <v>2</v>
      </c>
      <c r="B34" s="41">
        <f t="shared" si="14"/>
        <v>1.7188121312308246E-2</v>
      </c>
      <c r="C34" s="44">
        <f t="shared" si="15"/>
        <v>2.3568581617782729E-2</v>
      </c>
      <c r="D34" s="44">
        <f t="shared" si="16"/>
        <v>2.5763609072657245E-2</v>
      </c>
      <c r="E34" s="44">
        <f t="shared" si="17"/>
        <v>2.3568532330000769E-2</v>
      </c>
      <c r="F34" s="44">
        <f t="shared" si="18"/>
        <v>3.0828078040489749E-2</v>
      </c>
      <c r="G34" s="41">
        <f t="shared" si="19"/>
        <v>1.3823910376597161E-2</v>
      </c>
      <c r="H34" s="41">
        <f t="shared" si="20"/>
        <v>2.2081976204491056E-2</v>
      </c>
      <c r="I34" s="41">
        <f t="shared" si="21"/>
        <v>3.4297213268774662E-2</v>
      </c>
      <c r="J34" s="41">
        <f t="shared" si="22"/>
        <v>1.84844986459646E-2</v>
      </c>
      <c r="K34" s="41">
        <f t="shared" si="23"/>
        <v>4.1501846804440565E-2</v>
      </c>
      <c r="L34" s="45">
        <f t="shared" si="24"/>
        <v>0.2511063676735068</v>
      </c>
      <c r="M34" s="45">
        <f t="shared" si="25"/>
        <v>10.654284239321578</v>
      </c>
    </row>
    <row r="35" spans="1:57" ht="12.75" x14ac:dyDescent="0.2">
      <c r="A35" s="29" t="s">
        <v>127</v>
      </c>
      <c r="B35" s="41">
        <f t="shared" si="14"/>
        <v>0.2578218196846237</v>
      </c>
      <c r="C35" s="44">
        <f t="shared" si="15"/>
        <v>0.16497677178904332</v>
      </c>
      <c r="D35" s="44">
        <f t="shared" si="16"/>
        <v>0.18034165667546723</v>
      </c>
      <c r="E35" s="44">
        <f t="shared" si="17"/>
        <v>0.16497972631000538</v>
      </c>
      <c r="F35" s="44">
        <f t="shared" si="18"/>
        <v>0.46242117060734622</v>
      </c>
      <c r="G35" s="41">
        <f t="shared" si="19"/>
        <v>0.20736072925624999</v>
      </c>
      <c r="H35" s="41">
        <f t="shared" si="20"/>
        <v>0.3312296430673658</v>
      </c>
      <c r="I35" s="41">
        <f t="shared" si="21"/>
        <v>0.102891639806324</v>
      </c>
      <c r="J35" s="41">
        <f t="shared" si="22"/>
        <v>0.27726747968946897</v>
      </c>
      <c r="K35" s="41">
        <f t="shared" si="23"/>
        <v>0.12450554041332169</v>
      </c>
      <c r="L35" s="45">
        <f t="shared" si="24"/>
        <v>2.2737961772992166</v>
      </c>
      <c r="M35" s="45">
        <f t="shared" si="25"/>
        <v>12.608269321774133</v>
      </c>
    </row>
    <row r="36" spans="1:57" ht="12.75" x14ac:dyDescent="0.2">
      <c r="A36" s="29" t="s">
        <v>4</v>
      </c>
      <c r="B36" s="41">
        <f t="shared" si="14"/>
        <v>1.7188121312308246E-2</v>
      </c>
      <c r="C36" s="44">
        <f t="shared" si="15"/>
        <v>2.3568581617782729E-2</v>
      </c>
      <c r="D36" s="44">
        <f t="shared" si="16"/>
        <v>2.576309381078103E-2</v>
      </c>
      <c r="E36" s="44">
        <f t="shared" si="17"/>
        <v>2.3568532330000769E-2</v>
      </c>
      <c r="F36" s="44">
        <f t="shared" si="18"/>
        <v>3.0828078040489749E-2</v>
      </c>
      <c r="G36" s="41">
        <f t="shared" si="19"/>
        <v>1.3823910376597161E-2</v>
      </c>
      <c r="H36" s="41">
        <f t="shared" si="20"/>
        <v>2.2081976204491056E-2</v>
      </c>
      <c r="I36" s="41">
        <f t="shared" si="21"/>
        <v>3.4297213268774662E-2</v>
      </c>
      <c r="J36" s="41">
        <f t="shared" si="22"/>
        <v>1.84844986459646E-2</v>
      </c>
      <c r="K36" s="41">
        <f t="shared" si="23"/>
        <v>4.1501846804440565E-2</v>
      </c>
      <c r="L36" s="45">
        <f t="shared" si="24"/>
        <v>0.25110585241163058</v>
      </c>
      <c r="M36" s="45">
        <f t="shared" si="25"/>
        <v>10.654284657852617</v>
      </c>
    </row>
    <row r="37" spans="1:57" ht="12.75" x14ac:dyDescent="0.2">
      <c r="A37" s="29" t="s">
        <v>5</v>
      </c>
      <c r="B37" s="41">
        <f t="shared" si="14"/>
        <v>0.36094332869189938</v>
      </c>
      <c r="C37" s="44">
        <f t="shared" si="15"/>
        <v>0.11784290808891365</v>
      </c>
      <c r="D37" s="44">
        <f t="shared" si="16"/>
        <v>6.0113885558489073E-2</v>
      </c>
      <c r="E37" s="44">
        <f t="shared" si="17"/>
        <v>0.11784266165000384</v>
      </c>
      <c r="F37" s="44">
        <f t="shared" si="18"/>
        <v>0.15414039020244874</v>
      </c>
      <c r="G37" s="41">
        <f t="shared" si="19"/>
        <v>0.20736072925624999</v>
      </c>
      <c r="H37" s="41">
        <f t="shared" si="20"/>
        <v>0.5520494051122764</v>
      </c>
      <c r="I37" s="41">
        <f t="shared" si="21"/>
        <v>4.4097739965593991E-2</v>
      </c>
      <c r="J37" s="41">
        <f t="shared" si="22"/>
        <v>0.27726747968946897</v>
      </c>
      <c r="K37" s="41">
        <f t="shared" si="23"/>
        <v>9.683764254369466E-2</v>
      </c>
      <c r="L37" s="45">
        <f t="shared" si="24"/>
        <v>1.9884961707590387</v>
      </c>
      <c r="M37" s="45">
        <f t="shared" si="25"/>
        <v>12.900552335097492</v>
      </c>
    </row>
    <row r="38" spans="1:57" ht="12.75" x14ac:dyDescent="0.2">
      <c r="A38" s="29" t="s">
        <v>6</v>
      </c>
      <c r="B38" s="41">
        <f t="shared" si="14"/>
        <v>1.7188121312308246E-2</v>
      </c>
      <c r="C38" s="44">
        <f t="shared" si="15"/>
        <v>7.0706451917867369E-2</v>
      </c>
      <c r="D38" s="44">
        <f t="shared" si="16"/>
        <v>3.6068331335093448E-2</v>
      </c>
      <c r="E38" s="44">
        <f t="shared" si="17"/>
        <v>7.0706304053042832E-2</v>
      </c>
      <c r="F38" s="44">
        <f t="shared" si="18"/>
        <v>3.0828078040489749E-2</v>
      </c>
      <c r="G38" s="41">
        <f t="shared" si="19"/>
        <v>4.1472145851249996E-2</v>
      </c>
      <c r="H38" s="41">
        <f t="shared" si="20"/>
        <v>2.2081976204491056E-2</v>
      </c>
      <c r="I38" s="41">
        <f t="shared" si="21"/>
        <v>4.4097739965593991E-2</v>
      </c>
      <c r="J38" s="41">
        <f t="shared" si="22"/>
        <v>1.84844986459646E-2</v>
      </c>
      <c r="K38" s="41">
        <f t="shared" si="23"/>
        <v>6.9169744674067613E-2</v>
      </c>
      <c r="L38" s="45">
        <f t="shared" si="24"/>
        <v>0.42080339200016886</v>
      </c>
      <c r="M38" s="45">
        <f t="shared" si="25"/>
        <v>10.146651044040095</v>
      </c>
    </row>
    <row r="39" spans="1:57" ht="12.75" x14ac:dyDescent="0.2">
      <c r="A39" s="29" t="s">
        <v>7</v>
      </c>
      <c r="B39" s="41">
        <f t="shared" si="14"/>
        <v>0.1546946387571618</v>
      </c>
      <c r="C39" s="44">
        <f t="shared" si="15"/>
        <v>0.11784290808891365</v>
      </c>
      <c r="D39" s="44">
        <f t="shared" si="16"/>
        <v>6.0113885558489073E-2</v>
      </c>
      <c r="E39" s="44">
        <f t="shared" si="17"/>
        <v>0.11784266165000384</v>
      </c>
      <c r="F39" s="44">
        <f t="shared" si="18"/>
        <v>3.0828078040489749E-2</v>
      </c>
      <c r="G39" s="41">
        <f t="shared" si="19"/>
        <v>0.20736072925624999</v>
      </c>
      <c r="H39" s="41">
        <f t="shared" si="20"/>
        <v>0.11040988102245528</v>
      </c>
      <c r="I39" s="41">
        <f t="shared" si="21"/>
        <v>0.102891639806324</v>
      </c>
      <c r="J39" s="41">
        <f t="shared" si="22"/>
        <v>0.27726747968946897</v>
      </c>
      <c r="K39" s="41">
        <f t="shared" si="23"/>
        <v>9.683764254369466E-2</v>
      </c>
      <c r="L39" s="45">
        <f t="shared" si="24"/>
        <v>1.276089544413251</v>
      </c>
      <c r="M39" s="45">
        <f t="shared" si="25"/>
        <v>11.557747663487822</v>
      </c>
    </row>
    <row r="40" spans="1:57" ht="12.75" x14ac:dyDescent="0.2">
      <c r="A40" s="29" t="s">
        <v>8</v>
      </c>
      <c r="B40" s="41">
        <f t="shared" si="14"/>
        <v>0.36094332869189938</v>
      </c>
      <c r="C40" s="44">
        <f t="shared" si="15"/>
        <v>0.21211935575360211</v>
      </c>
      <c r="D40" s="44">
        <f t="shared" si="16"/>
        <v>0.54103038033020501</v>
      </c>
      <c r="E40" s="44">
        <f t="shared" si="17"/>
        <v>0.21211891215912851</v>
      </c>
      <c r="F40" s="44">
        <f t="shared" si="18"/>
        <v>1.0789611521940974</v>
      </c>
      <c r="G40" s="41">
        <f t="shared" si="19"/>
        <v>0.29029921497445049</v>
      </c>
      <c r="H40" s="41">
        <f t="shared" si="20"/>
        <v>0.33123295539691977</v>
      </c>
      <c r="I40" s="41">
        <f t="shared" si="21"/>
        <v>0.30867800619903396</v>
      </c>
      <c r="J40" s="41">
        <f t="shared" si="22"/>
        <v>0.46211246614911494</v>
      </c>
      <c r="K40" s="41">
        <f t="shared" si="23"/>
        <v>0.12450554041332169</v>
      </c>
      <c r="L40" s="45">
        <f t="shared" si="24"/>
        <v>3.9220013122617732</v>
      </c>
      <c r="M40" s="45">
        <f t="shared" si="25"/>
        <v>12.70580097544393</v>
      </c>
    </row>
    <row r="41" spans="1:57" ht="12.75" x14ac:dyDescent="0.2">
      <c r="A41" s="29" t="s">
        <v>9</v>
      </c>
      <c r="B41" s="41">
        <f t="shared" si="14"/>
        <v>0.1546946387571618</v>
      </c>
      <c r="C41" s="44">
        <f t="shared" si="15"/>
        <v>0.11784290808891365</v>
      </c>
      <c r="D41" s="44">
        <f t="shared" si="16"/>
        <v>6.0113885558489073E-2</v>
      </c>
      <c r="E41" s="44">
        <f t="shared" si="17"/>
        <v>0.11784266165000384</v>
      </c>
      <c r="F41" s="44">
        <f t="shared" si="18"/>
        <v>5.1380130067482911E-2</v>
      </c>
      <c r="G41" s="41">
        <f t="shared" si="19"/>
        <v>0.20736072925624999</v>
      </c>
      <c r="H41" s="41">
        <f t="shared" si="20"/>
        <v>3.6803293674151756E-2</v>
      </c>
      <c r="I41" s="41">
        <f t="shared" si="21"/>
        <v>6.1735601239806794E-2</v>
      </c>
      <c r="J41" s="41">
        <f t="shared" si="22"/>
        <v>9.2422493229822988E-2</v>
      </c>
      <c r="K41" s="41">
        <f t="shared" si="23"/>
        <v>0.12450554041332169</v>
      </c>
      <c r="L41" s="45">
        <f t="shared" si="24"/>
        <v>1.0247018819354046</v>
      </c>
      <c r="M41" s="45">
        <f t="shared" si="25"/>
        <v>11.087148226864244</v>
      </c>
    </row>
    <row r="42" spans="1:57" ht="12.75" x14ac:dyDescent="0.2">
      <c r="A42" s="29" t="s">
        <v>10</v>
      </c>
      <c r="B42" s="41">
        <f t="shared" si="14"/>
        <v>1.031287278738495E-2</v>
      </c>
      <c r="C42" s="44">
        <f t="shared" si="15"/>
        <v>7.8561938725942426E-3</v>
      </c>
      <c r="D42" s="44">
        <f t="shared" si="16"/>
        <v>2.0037961852829692E-2</v>
      </c>
      <c r="E42" s="44">
        <f t="shared" si="17"/>
        <v>7.8561774433335892E-3</v>
      </c>
      <c r="F42" s="44">
        <f t="shared" si="18"/>
        <v>2.2020055743206961E-2</v>
      </c>
      <c r="G42" s="41">
        <f t="shared" si="19"/>
        <v>8.2944291702499989E-3</v>
      </c>
      <c r="H42" s="41">
        <f t="shared" si="20"/>
        <v>1.5772840146065038E-2</v>
      </c>
      <c r="I42" s="41">
        <f t="shared" si="21"/>
        <v>3.4297556244337106E-2</v>
      </c>
      <c r="J42" s="41">
        <f t="shared" si="22"/>
        <v>1.0269165914424776E-2</v>
      </c>
      <c r="K42" s="41">
        <f t="shared" si="23"/>
        <v>1.3833948934813522E-2</v>
      </c>
      <c r="L42" s="45">
        <f t="shared" si="24"/>
        <v>0.15055120210923989</v>
      </c>
      <c r="M42" s="45">
        <f t="shared" si="25"/>
        <v>10.882735133593963</v>
      </c>
    </row>
    <row r="43" spans="1:57" ht="12.75" x14ac:dyDescent="0.2">
      <c r="A43" s="46"/>
      <c r="B43" s="11"/>
      <c r="I43" s="11"/>
    </row>
    <row r="44" spans="1:57" ht="12.75" x14ac:dyDescent="0.2">
      <c r="A44" s="46" t="s">
        <v>92</v>
      </c>
      <c r="B44" s="47">
        <v>10</v>
      </c>
      <c r="J44" s="11"/>
    </row>
    <row r="45" spans="1:57" ht="12.75" x14ac:dyDescent="0.2">
      <c r="A45" s="46" t="s">
        <v>93</v>
      </c>
      <c r="B45" s="48">
        <f>SUM(M33:M42)/B44</f>
        <v>11.398706796623742</v>
      </c>
      <c r="K45" s="11"/>
    </row>
    <row r="46" spans="1:57" ht="12.75" x14ac:dyDescent="0.2">
      <c r="A46" s="25" t="s">
        <v>94</v>
      </c>
      <c r="B46" s="49">
        <f>(B45-B44)/(B44-1)</f>
        <v>0.15541186629152687</v>
      </c>
    </row>
    <row r="47" spans="1:57" ht="12.75" x14ac:dyDescent="0.2">
      <c r="A47" s="25" t="s">
        <v>95</v>
      </c>
      <c r="B47" s="47">
        <v>1.49</v>
      </c>
      <c r="BE47" s="11"/>
    </row>
    <row r="48" spans="1:57" ht="12.75" x14ac:dyDescent="0.2">
      <c r="A48" s="50" t="s">
        <v>96</v>
      </c>
      <c r="B48" s="51">
        <f>B46/B47</f>
        <v>0.1043032659674677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x14ac:dyDescent="0.25">
      <c r="A49" s="11"/>
      <c r="B49" s="11"/>
      <c r="D49" s="139"/>
      <c r="E49" s="140"/>
      <c r="F49" s="140"/>
      <c r="G49" s="140"/>
    </row>
    <row r="50" spans="1:57" x14ac:dyDescent="0.25">
      <c r="A50" s="26"/>
      <c r="B50" s="11"/>
      <c r="C50" s="11"/>
      <c r="D50" s="46"/>
      <c r="E50" s="46"/>
      <c r="F50" s="46"/>
      <c r="G50" s="46"/>
      <c r="H50" s="46"/>
      <c r="I50" s="46"/>
      <c r="J50" s="46"/>
      <c r="K50" s="46"/>
      <c r="L50" s="12"/>
    </row>
    <row r="51" spans="1:57" ht="12.75" x14ac:dyDescent="0.2">
      <c r="A51" s="46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57" ht="12.75" x14ac:dyDescent="0.2">
      <c r="A52" s="46"/>
      <c r="B52" s="11"/>
      <c r="C52" s="11"/>
    </row>
    <row r="53" spans="1:57" ht="12.75" x14ac:dyDescent="0.2">
      <c r="A53" s="46"/>
      <c r="C53" s="11"/>
      <c r="D53" s="11"/>
    </row>
    <row r="54" spans="1:57" ht="12.75" x14ac:dyDescent="0.2">
      <c r="A54" s="46"/>
      <c r="B54" s="11"/>
      <c r="E54" s="11"/>
    </row>
    <row r="55" spans="1:57" ht="12.75" x14ac:dyDescent="0.2">
      <c r="A55" s="46"/>
      <c r="B55" s="11"/>
      <c r="F55" s="11"/>
    </row>
    <row r="56" spans="1:57" ht="12.75" x14ac:dyDescent="0.2">
      <c r="A56" s="46"/>
      <c r="B56" s="11"/>
      <c r="G56" s="11"/>
    </row>
    <row r="57" spans="1:57" ht="12.75" x14ac:dyDescent="0.2">
      <c r="A57" s="46"/>
      <c r="B57" s="11"/>
      <c r="H57" s="11"/>
    </row>
    <row r="58" spans="1:57" ht="12.75" x14ac:dyDescent="0.2">
      <c r="A58" s="46"/>
      <c r="B58" s="11"/>
      <c r="I58" s="11"/>
    </row>
    <row r="59" spans="1:57" ht="12.75" x14ac:dyDescent="0.2">
      <c r="A59" s="46"/>
      <c r="B59" s="11"/>
      <c r="J59" s="11"/>
    </row>
    <row r="60" spans="1:57" ht="12.75" x14ac:dyDescent="0.2">
      <c r="A60" s="46"/>
      <c r="B60" s="11"/>
      <c r="K60" s="11"/>
    </row>
    <row r="61" spans="1:57" ht="12.75" x14ac:dyDescent="0.2">
      <c r="A61" s="11"/>
      <c r="BE61" s="11"/>
    </row>
    <row r="62" spans="1:57" ht="12.75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ht="12.75" x14ac:dyDescent="0.2">
      <c r="A63" s="11"/>
      <c r="B63" s="11"/>
    </row>
    <row r="64" spans="1:57" ht="12.75" x14ac:dyDescent="0.2">
      <c r="A64" s="11"/>
      <c r="B64" s="11"/>
    </row>
    <row r="65" spans="1:57" ht="12.75" x14ac:dyDescent="0.2">
      <c r="A65" s="46"/>
      <c r="B65" s="11"/>
    </row>
    <row r="66" spans="1:57" ht="12.75" x14ac:dyDescent="0.2">
      <c r="A66" s="46"/>
      <c r="B66" s="11"/>
    </row>
    <row r="67" spans="1:57" ht="12.75" x14ac:dyDescent="0.2">
      <c r="A67" s="46"/>
      <c r="B67" s="11"/>
    </row>
    <row r="68" spans="1:57" x14ac:dyDescent="0.25">
      <c r="A68" s="26"/>
      <c r="B68" s="11"/>
      <c r="C68" s="11"/>
      <c r="D68" s="46"/>
      <c r="E68" s="46"/>
      <c r="F68" s="46"/>
      <c r="G68" s="46"/>
      <c r="H68" s="46"/>
      <c r="I68" s="46"/>
      <c r="J68" s="46"/>
      <c r="K68" s="46"/>
      <c r="L68" s="25"/>
    </row>
    <row r="69" spans="1:57" ht="12.75" x14ac:dyDescent="0.2">
      <c r="A69" s="4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57" ht="12.75" x14ac:dyDescent="0.2">
      <c r="A70" s="46"/>
      <c r="B70" s="11"/>
      <c r="C70" s="11"/>
    </row>
    <row r="71" spans="1:57" ht="12.75" x14ac:dyDescent="0.2">
      <c r="A71" s="46"/>
      <c r="C71" s="11"/>
      <c r="D71" s="11"/>
    </row>
    <row r="72" spans="1:57" ht="12.75" x14ac:dyDescent="0.2">
      <c r="A72" s="46"/>
      <c r="B72" s="11"/>
      <c r="E72" s="11"/>
    </row>
    <row r="73" spans="1:57" ht="12.75" x14ac:dyDescent="0.2">
      <c r="A73" s="46"/>
      <c r="B73" s="11"/>
      <c r="F73" s="11"/>
    </row>
    <row r="74" spans="1:57" ht="12.75" x14ac:dyDescent="0.2">
      <c r="A74" s="46"/>
      <c r="B74" s="11"/>
      <c r="G74" s="11"/>
    </row>
    <row r="75" spans="1:57" ht="12.75" x14ac:dyDescent="0.2">
      <c r="A75" s="46"/>
      <c r="B75" s="11"/>
      <c r="H75" s="11"/>
      <c r="BE75" s="11"/>
    </row>
    <row r="76" spans="1:57" ht="12.75" x14ac:dyDescent="0.2">
      <c r="A76" s="46"/>
      <c r="B76" s="11"/>
      <c r="I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ht="12.75" x14ac:dyDescent="0.2">
      <c r="A77" s="46"/>
      <c r="B77" s="11"/>
      <c r="J77" s="11"/>
    </row>
    <row r="78" spans="1:57" ht="12.75" x14ac:dyDescent="0.2">
      <c r="A78" s="46"/>
      <c r="B78" s="11"/>
      <c r="K78" s="11"/>
    </row>
    <row r="79" spans="1:57" ht="12.75" x14ac:dyDescent="0.2">
      <c r="A79" s="11"/>
    </row>
    <row r="80" spans="1:57" ht="12.75" x14ac:dyDescent="0.2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57" ht="12.75" x14ac:dyDescent="0.2">
      <c r="A81" s="11"/>
      <c r="B81" s="11"/>
    </row>
    <row r="82" spans="1:57" x14ac:dyDescent="0.25">
      <c r="A82" s="11"/>
      <c r="B82" s="11"/>
      <c r="D82" s="139"/>
      <c r="E82" s="140"/>
      <c r="F82" s="140"/>
      <c r="G82" s="140"/>
    </row>
    <row r="83" spans="1:57" x14ac:dyDescent="0.25">
      <c r="A83" s="26"/>
      <c r="B83" s="11"/>
      <c r="C83" s="11"/>
      <c r="D83" s="46"/>
      <c r="E83" s="46"/>
      <c r="F83" s="46"/>
      <c r="G83" s="46"/>
      <c r="H83" s="46"/>
      <c r="I83" s="46"/>
      <c r="J83" s="46"/>
      <c r="K83" s="46"/>
      <c r="L83" s="12"/>
    </row>
    <row r="84" spans="1:57" ht="12.75" x14ac:dyDescent="0.2">
      <c r="A84" s="46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57" ht="12.75" x14ac:dyDescent="0.2">
      <c r="A85" s="46"/>
      <c r="B85" s="11"/>
      <c r="C85" s="11"/>
    </row>
    <row r="86" spans="1:57" ht="12.75" x14ac:dyDescent="0.2">
      <c r="A86" s="46"/>
      <c r="C86" s="11"/>
      <c r="D86" s="11"/>
    </row>
    <row r="87" spans="1:57" ht="12.75" x14ac:dyDescent="0.2">
      <c r="A87" s="46"/>
      <c r="B87" s="11"/>
      <c r="E87" s="11"/>
    </row>
    <row r="88" spans="1:57" ht="12.75" x14ac:dyDescent="0.2">
      <c r="A88" s="46"/>
      <c r="B88" s="11"/>
      <c r="F88" s="11"/>
    </row>
    <row r="89" spans="1:57" ht="12.75" x14ac:dyDescent="0.2">
      <c r="A89" s="46"/>
      <c r="B89" s="11"/>
      <c r="G89" s="11"/>
      <c r="BE89" s="11"/>
    </row>
    <row r="90" spans="1:57" ht="12.75" x14ac:dyDescent="0.2">
      <c r="A90" s="46"/>
      <c r="B90" s="11"/>
      <c r="H90" s="11"/>
    </row>
    <row r="91" spans="1:57" ht="12.75" x14ac:dyDescent="0.2">
      <c r="A91" s="46"/>
      <c r="B91" s="11"/>
      <c r="I91" s="11"/>
    </row>
    <row r="92" spans="1:57" ht="12.75" x14ac:dyDescent="0.2">
      <c r="A92" s="46"/>
      <c r="B92" s="11"/>
      <c r="J92" s="11"/>
    </row>
    <row r="93" spans="1:57" ht="12.75" x14ac:dyDescent="0.2">
      <c r="A93" s="46"/>
      <c r="B93" s="11"/>
      <c r="K93" s="11"/>
    </row>
    <row r="94" spans="1:57" ht="12.75" x14ac:dyDescent="0.2">
      <c r="A94" s="11"/>
    </row>
    <row r="95" spans="1:57" ht="12.75" x14ac:dyDescent="0.2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57" ht="12.75" x14ac:dyDescent="0.2">
      <c r="A96" s="11"/>
      <c r="B96" s="11"/>
    </row>
    <row r="97" spans="1:2" ht="12.75" x14ac:dyDescent="0.2">
      <c r="A97" s="11"/>
      <c r="B97" s="11"/>
    </row>
  </sheetData>
  <mergeCells count="5">
    <mergeCell ref="D16:G16"/>
    <mergeCell ref="D49:G49"/>
    <mergeCell ref="D82:G82"/>
    <mergeCell ref="E1:G1"/>
    <mergeCell ref="D31:G31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7"/>
  <sheetViews>
    <sheetView topLeftCell="A27" workbookViewId="0">
      <pane xSplit="1" topLeftCell="B1" activePane="topRight" state="frozen"/>
      <selection pane="topRight" activeCell="P7" sqref="P7"/>
    </sheetView>
  </sheetViews>
  <sheetFormatPr defaultColWidth="14.42578125" defaultRowHeight="15.75" customHeight="1" x14ac:dyDescent="0.2"/>
  <cols>
    <col min="1" max="1" width="29.42578125" customWidth="1"/>
    <col min="2" max="11" width="12.7109375" customWidth="1"/>
    <col min="12" max="13" width="14.28515625" customWidth="1"/>
    <col min="14" max="15" width="8.7109375" customWidth="1"/>
    <col min="16" max="16" width="63.85546875" customWidth="1"/>
    <col min="17" max="18" width="8.7109375" customWidth="1"/>
    <col min="19" max="56" width="3" customWidth="1"/>
    <col min="57" max="57" width="10.140625" customWidth="1"/>
    <col min="58" max="93" width="3" customWidth="1"/>
  </cols>
  <sheetData>
    <row r="1" spans="1:93" x14ac:dyDescent="0.25">
      <c r="E1" s="141" t="s">
        <v>77</v>
      </c>
      <c r="F1" s="140"/>
      <c r="G1" s="140"/>
    </row>
    <row r="2" spans="1:93" ht="39" x14ac:dyDescent="0.25">
      <c r="A2" s="27" t="s">
        <v>11</v>
      </c>
      <c r="B2" s="28" t="s">
        <v>1</v>
      </c>
      <c r="C2" s="28" t="s">
        <v>16</v>
      </c>
      <c r="D2" s="29" t="s">
        <v>125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5"/>
      <c r="O2" s="30" t="s">
        <v>79</v>
      </c>
      <c r="P2" s="30" t="s">
        <v>25</v>
      </c>
      <c r="BE2" s="11"/>
    </row>
    <row r="3" spans="1:93" ht="12.75" x14ac:dyDescent="0.2">
      <c r="A3" s="29" t="s">
        <v>1</v>
      </c>
      <c r="B3" s="28">
        <v>1</v>
      </c>
      <c r="C3" s="31">
        <v>7</v>
      </c>
      <c r="D3" s="31">
        <v>5</v>
      </c>
      <c r="E3" s="31">
        <v>7</v>
      </c>
      <c r="F3" s="31">
        <v>0.14285999999999999</v>
      </c>
      <c r="G3" s="31">
        <v>0.33333000000000002</v>
      </c>
      <c r="H3" s="31">
        <v>0.33333000000000002</v>
      </c>
      <c r="I3" s="31">
        <v>0.33333000000000002</v>
      </c>
      <c r="J3" s="31">
        <v>0.14285999999999999</v>
      </c>
      <c r="K3" s="31">
        <v>5</v>
      </c>
      <c r="L3" s="87">
        <f t="shared" ref="L3:L12" si="0">SUM(B3:K3)</f>
        <v>26.285709999999998</v>
      </c>
      <c r="M3" s="11"/>
      <c r="N3" s="11"/>
      <c r="O3" s="32">
        <v>1</v>
      </c>
      <c r="P3" s="32" t="s">
        <v>80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1:93" ht="12.75" x14ac:dyDescent="0.2">
      <c r="A4" s="29" t="s">
        <v>2</v>
      </c>
      <c r="B4" s="33">
        <f>1/C3</f>
        <v>0.14285714285714285</v>
      </c>
      <c r="C4" s="28">
        <v>1</v>
      </c>
      <c r="D4" s="31">
        <v>0.2</v>
      </c>
      <c r="E4" s="31">
        <v>1</v>
      </c>
      <c r="F4" s="31">
        <v>0.11111</v>
      </c>
      <c r="G4" s="31">
        <v>0.14285999999999999</v>
      </c>
      <c r="H4" s="31">
        <v>0.14285999999999999</v>
      </c>
      <c r="I4" s="31">
        <v>0.14285999999999999</v>
      </c>
      <c r="J4" s="31">
        <v>0.11111</v>
      </c>
      <c r="K4" s="31">
        <v>1</v>
      </c>
      <c r="L4" s="87">
        <f t="shared" si="0"/>
        <v>3.9936571428571419</v>
      </c>
      <c r="O4" s="32">
        <v>3</v>
      </c>
      <c r="P4" s="32" t="s">
        <v>81</v>
      </c>
    </row>
    <row r="5" spans="1:93" ht="12.75" x14ac:dyDescent="0.2">
      <c r="A5" s="29" t="s">
        <v>127</v>
      </c>
      <c r="B5" s="34">
        <f>1/D3</f>
        <v>0.2</v>
      </c>
      <c r="C5" s="33">
        <f>1/D4</f>
        <v>5</v>
      </c>
      <c r="D5" s="28">
        <v>1</v>
      </c>
      <c r="E5" s="31">
        <v>7</v>
      </c>
      <c r="F5" s="31">
        <v>0.14285999999999999</v>
      </c>
      <c r="G5" s="31">
        <v>0.2</v>
      </c>
      <c r="H5" s="31">
        <v>0.33333000000000002</v>
      </c>
      <c r="I5" s="31">
        <v>0.2</v>
      </c>
      <c r="J5" s="31">
        <v>0.14285999999999999</v>
      </c>
      <c r="K5" s="31">
        <v>3</v>
      </c>
      <c r="L5" s="87">
        <f t="shared" si="0"/>
        <v>17.219049999999999</v>
      </c>
      <c r="O5" s="32">
        <v>5</v>
      </c>
      <c r="P5" s="32" t="s">
        <v>82</v>
      </c>
    </row>
    <row r="6" spans="1:93" ht="12.75" x14ac:dyDescent="0.2">
      <c r="A6" s="29" t="s">
        <v>4</v>
      </c>
      <c r="B6" s="33">
        <f>1/E3</f>
        <v>0.14285714285714285</v>
      </c>
      <c r="C6" s="34">
        <f>1/E4</f>
        <v>1</v>
      </c>
      <c r="D6" s="34">
        <f>1/E5</f>
        <v>0.14285714285714285</v>
      </c>
      <c r="E6" s="28">
        <v>1</v>
      </c>
      <c r="F6" s="31">
        <v>0.11111</v>
      </c>
      <c r="G6" s="31">
        <v>0.14285999999999999</v>
      </c>
      <c r="H6" s="31">
        <v>0.14285999999999999</v>
      </c>
      <c r="I6" s="31">
        <v>0.11111</v>
      </c>
      <c r="J6" s="31">
        <v>0.11111</v>
      </c>
      <c r="K6" s="31">
        <v>1</v>
      </c>
      <c r="L6" s="87">
        <f t="shared" si="0"/>
        <v>3.9047642857142852</v>
      </c>
      <c r="O6" s="32">
        <v>7</v>
      </c>
      <c r="P6" s="32" t="s">
        <v>83</v>
      </c>
    </row>
    <row r="7" spans="1:93" ht="12.75" x14ac:dyDescent="0.2">
      <c r="A7" s="29" t="s">
        <v>5</v>
      </c>
      <c r="B7" s="33">
        <f>1/F3</f>
        <v>6.9998600027999442</v>
      </c>
      <c r="C7" s="34">
        <f>1/F4</f>
        <v>9.0000900009000091</v>
      </c>
      <c r="D7" s="34">
        <f>1/F5</f>
        <v>6.9998600027999442</v>
      </c>
      <c r="E7" s="34">
        <f>1/F6</f>
        <v>9.0000900009000091</v>
      </c>
      <c r="F7" s="28">
        <v>1</v>
      </c>
      <c r="G7" s="31">
        <v>3</v>
      </c>
      <c r="H7" s="31">
        <v>5</v>
      </c>
      <c r="I7" s="31">
        <v>3</v>
      </c>
      <c r="J7" s="31">
        <v>1</v>
      </c>
      <c r="K7" s="31">
        <v>9</v>
      </c>
      <c r="L7" s="87">
        <f t="shared" si="0"/>
        <v>53.999900007399908</v>
      </c>
      <c r="O7" s="32">
        <v>9</v>
      </c>
      <c r="P7" s="32" t="s">
        <v>84</v>
      </c>
    </row>
    <row r="8" spans="1:93" ht="12.75" x14ac:dyDescent="0.2">
      <c r="A8" s="29" t="s">
        <v>6</v>
      </c>
      <c r="B8" s="33">
        <f>1/G3</f>
        <v>3.0000300003000029</v>
      </c>
      <c r="C8" s="34">
        <f>1/G4</f>
        <v>6.9998600027999442</v>
      </c>
      <c r="D8" s="34">
        <f>1/G5</f>
        <v>5</v>
      </c>
      <c r="E8" s="34">
        <f>1/G6</f>
        <v>6.9998600027999442</v>
      </c>
      <c r="F8" s="34">
        <f>1/G7</f>
        <v>0.33333333333333331</v>
      </c>
      <c r="G8" s="28">
        <v>1</v>
      </c>
      <c r="H8" s="31">
        <v>3</v>
      </c>
      <c r="I8" s="31">
        <v>3</v>
      </c>
      <c r="J8" s="31">
        <v>0.33333000000000002</v>
      </c>
      <c r="K8" s="31">
        <v>7</v>
      </c>
      <c r="L8" s="87">
        <f t="shared" si="0"/>
        <v>36.666413339233223</v>
      </c>
      <c r="O8" s="35"/>
      <c r="P8" s="36" t="s">
        <v>86</v>
      </c>
    </row>
    <row r="9" spans="1:93" ht="12.75" x14ac:dyDescent="0.2">
      <c r="A9" s="29" t="s">
        <v>7</v>
      </c>
      <c r="B9" s="33">
        <f>1/H3</f>
        <v>3.0000300003000029</v>
      </c>
      <c r="C9" s="34">
        <f>1/H4</f>
        <v>6.9998600027999442</v>
      </c>
      <c r="D9" s="34">
        <f>1/H5</f>
        <v>3.0000300003000029</v>
      </c>
      <c r="E9" s="34">
        <f>1/H6</f>
        <v>6.9998600027999442</v>
      </c>
      <c r="F9" s="34">
        <f>1/H7</f>
        <v>0.2</v>
      </c>
      <c r="G9" s="34">
        <f>1/H8</f>
        <v>0.33333333333333331</v>
      </c>
      <c r="H9" s="28">
        <v>1</v>
      </c>
      <c r="I9" s="31">
        <v>0.33333000000000002</v>
      </c>
      <c r="J9" s="31">
        <v>0.33333000000000002</v>
      </c>
      <c r="K9" s="31">
        <v>7</v>
      </c>
      <c r="L9" s="87">
        <f t="shared" si="0"/>
        <v>29.199773339533227</v>
      </c>
    </row>
    <row r="10" spans="1:93" ht="12.75" x14ac:dyDescent="0.2">
      <c r="A10" s="29" t="s">
        <v>8</v>
      </c>
      <c r="B10" s="33">
        <f>1/I3</f>
        <v>3.0000300003000029</v>
      </c>
      <c r="C10" s="34">
        <f>1/I4</f>
        <v>6.9998600027999442</v>
      </c>
      <c r="D10" s="34">
        <f>1/I5</f>
        <v>5</v>
      </c>
      <c r="E10" s="34">
        <f>1/I6</f>
        <v>9.0000900009000091</v>
      </c>
      <c r="F10" s="34">
        <f>1/I7</f>
        <v>0.33333333333333331</v>
      </c>
      <c r="G10" s="34">
        <f>1/I8</f>
        <v>0.33333333333333331</v>
      </c>
      <c r="H10" s="34">
        <f>1/I9</f>
        <v>3.0000300003000029</v>
      </c>
      <c r="I10" s="28">
        <v>1</v>
      </c>
      <c r="J10" s="31">
        <v>0.33333000000000002</v>
      </c>
      <c r="K10" s="31">
        <v>9</v>
      </c>
      <c r="L10" s="87">
        <f t="shared" si="0"/>
        <v>38.000006670966627</v>
      </c>
    </row>
    <row r="11" spans="1:93" ht="12.75" x14ac:dyDescent="0.2">
      <c r="A11" s="29" t="s">
        <v>9</v>
      </c>
      <c r="B11" s="33">
        <f>1/J3</f>
        <v>6.9998600027999442</v>
      </c>
      <c r="C11" s="34">
        <f>1/J4</f>
        <v>9.0000900009000091</v>
      </c>
      <c r="D11" s="34">
        <f>1/J5</f>
        <v>6.9998600027999442</v>
      </c>
      <c r="E11" s="34">
        <f>1/J6</f>
        <v>9.0000900009000091</v>
      </c>
      <c r="F11" s="34">
        <f>1/J7</f>
        <v>1</v>
      </c>
      <c r="G11" s="34">
        <f>1/J8</f>
        <v>3.0000300003000029</v>
      </c>
      <c r="H11" s="34">
        <f>1/J9</f>
        <v>3.0000300003000029</v>
      </c>
      <c r="I11" s="34">
        <f>1/J10</f>
        <v>3.0000300003000029</v>
      </c>
      <c r="J11" s="28">
        <v>1</v>
      </c>
      <c r="K11" s="31">
        <v>9</v>
      </c>
      <c r="L11" s="87">
        <f t="shared" si="0"/>
        <v>51.99999000829991</v>
      </c>
    </row>
    <row r="12" spans="1:93" ht="12.75" x14ac:dyDescent="0.2">
      <c r="A12" s="29" t="s">
        <v>10</v>
      </c>
      <c r="B12" s="33">
        <f>1/K3</f>
        <v>0.2</v>
      </c>
      <c r="C12" s="34">
        <f>1/K4</f>
        <v>1</v>
      </c>
      <c r="D12" s="34">
        <f>1/K5</f>
        <v>0.33333333333333331</v>
      </c>
      <c r="E12" s="34">
        <f>1/K6</f>
        <v>1</v>
      </c>
      <c r="F12" s="34">
        <f>1/K7</f>
        <v>0.1111111111111111</v>
      </c>
      <c r="G12" s="34">
        <f>1/K8</f>
        <v>0.14285714285714285</v>
      </c>
      <c r="H12" s="34">
        <f>1/K9</f>
        <v>0.14285714285714285</v>
      </c>
      <c r="I12" s="34">
        <f>1/K10</f>
        <v>0.1111111111111111</v>
      </c>
      <c r="J12" s="34">
        <f>1/K11</f>
        <v>0.1111111111111111</v>
      </c>
      <c r="K12" s="28">
        <v>1</v>
      </c>
      <c r="L12" s="87">
        <f t="shared" si="0"/>
        <v>4.1523809523809518</v>
      </c>
    </row>
    <row r="13" spans="1:93" ht="15.75" customHeight="1" x14ac:dyDescent="0.2">
      <c r="A13" s="2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87"/>
    </row>
    <row r="14" spans="1:93" ht="15.75" customHeight="1" x14ac:dyDescent="0.2">
      <c r="A14" s="38" t="s">
        <v>76</v>
      </c>
      <c r="B14" s="39">
        <f t="shared" ref="B14:K14" si="1">SUM(B3:B12)</f>
        <v>24.685524292214183</v>
      </c>
      <c r="C14" s="39">
        <f t="shared" si="1"/>
        <v>53.99976001019985</v>
      </c>
      <c r="D14" s="39">
        <f t="shared" si="1"/>
        <v>33.675940482090368</v>
      </c>
      <c r="E14" s="39">
        <f t="shared" si="1"/>
        <v>57.999990008299918</v>
      </c>
      <c r="F14" s="39">
        <f t="shared" si="1"/>
        <v>3.4857177777777779</v>
      </c>
      <c r="G14" s="39">
        <f t="shared" si="1"/>
        <v>8.6286038098238116</v>
      </c>
      <c r="H14" s="39">
        <f t="shared" si="1"/>
        <v>16.095297143457149</v>
      </c>
      <c r="I14" s="39">
        <f t="shared" si="1"/>
        <v>11.231771111411113</v>
      </c>
      <c r="J14" s="39">
        <f t="shared" si="1"/>
        <v>3.6190411111111116</v>
      </c>
      <c r="K14" s="39">
        <f t="shared" si="1"/>
        <v>52</v>
      </c>
      <c r="L14" s="87">
        <f>SUM(B14:K14)</f>
        <v>265.42164574638525</v>
      </c>
    </row>
    <row r="15" spans="1:93" ht="15.75" customHeight="1" x14ac:dyDescent="0.2">
      <c r="A15" s="11"/>
      <c r="B15" s="11"/>
    </row>
    <row r="16" spans="1:93" x14ac:dyDescent="0.25">
      <c r="A16" s="11"/>
      <c r="B16" s="11"/>
      <c r="D16" s="139" t="s">
        <v>87</v>
      </c>
      <c r="E16" s="140"/>
      <c r="F16" s="140"/>
      <c r="G16" s="140"/>
    </row>
    <row r="17" spans="1:13" ht="39" x14ac:dyDescent="0.25">
      <c r="A17" s="27" t="s">
        <v>11</v>
      </c>
      <c r="B17" s="28" t="s">
        <v>1</v>
      </c>
      <c r="C17" s="28" t="s">
        <v>16</v>
      </c>
      <c r="D17" s="29" t="s">
        <v>125</v>
      </c>
      <c r="E17" s="29" t="s">
        <v>4</v>
      </c>
      <c r="F17" s="29" t="s">
        <v>5</v>
      </c>
      <c r="G17" s="29" t="s">
        <v>6</v>
      </c>
      <c r="H17" s="29" t="s">
        <v>7</v>
      </c>
      <c r="I17" s="29" t="s">
        <v>8</v>
      </c>
      <c r="J17" s="29" t="s">
        <v>9</v>
      </c>
      <c r="K17" s="29" t="s">
        <v>10</v>
      </c>
      <c r="L17" s="40" t="s">
        <v>88</v>
      </c>
    </row>
    <row r="18" spans="1:13" ht="12.75" x14ac:dyDescent="0.2">
      <c r="A18" s="29" t="s">
        <v>1</v>
      </c>
      <c r="B18" s="41">
        <f t="shared" ref="B18:B27" si="2">B3/$B$14</f>
        <v>4.0509571041008843E-2</v>
      </c>
      <c r="C18" s="41">
        <f t="shared" ref="C18:C27" si="3">C3/$C$14</f>
        <v>0.12963020573939202</v>
      </c>
      <c r="D18" s="41">
        <f t="shared" ref="D18:D27" si="4">D3/$D$14</f>
        <v>0.14847395287027287</v>
      </c>
      <c r="E18" s="41">
        <f t="shared" ref="E18:E27" si="5">E3/$E$14</f>
        <v>0.12068967596370768</v>
      </c>
      <c r="F18" s="41">
        <f t="shared" ref="F18:F27" si="6">F3/$F$14</f>
        <v>4.0984385170470226E-2</v>
      </c>
      <c r="G18" s="41">
        <f t="shared" ref="G18:G27" si="7">G3/$G$14</f>
        <v>3.8630815291403012E-2</v>
      </c>
      <c r="H18" s="41">
        <f t="shared" ref="H18:H27" si="8">H3/$H$14</f>
        <v>2.0709776093540529E-2</v>
      </c>
      <c r="I18" s="41">
        <f t="shared" ref="I18:I27" si="9">I3/$I$14</f>
        <v>2.9677421013445296E-2</v>
      </c>
      <c r="J18" s="41">
        <f t="shared" ref="J18:J27" si="10">J3/$J$14</f>
        <v>3.9474544669137336E-2</v>
      </c>
      <c r="K18" s="41">
        <f t="shared" ref="K18:K27" si="11">K3/$K$14</f>
        <v>9.6153846153846159E-2</v>
      </c>
      <c r="L18" s="42">
        <f t="shared" ref="L18:L27" si="12">AVERAGE(B18:K18)</f>
        <v>7.0493419400622398E-2</v>
      </c>
    </row>
    <row r="19" spans="1:13" ht="12.75" x14ac:dyDescent="0.2">
      <c r="A19" s="29" t="s">
        <v>2</v>
      </c>
      <c r="B19" s="41">
        <f t="shared" si="2"/>
        <v>5.7870815772869772E-3</v>
      </c>
      <c r="C19" s="41">
        <f t="shared" si="3"/>
        <v>1.8518600819913144E-2</v>
      </c>
      <c r="D19" s="41">
        <f t="shared" si="4"/>
        <v>5.9389581148109154E-3</v>
      </c>
      <c r="E19" s="41">
        <f t="shared" si="5"/>
        <v>1.7241382280529668E-2</v>
      </c>
      <c r="F19" s="41">
        <f t="shared" si="6"/>
        <v>3.1875787738281862E-2</v>
      </c>
      <c r="G19" s="41">
        <f t="shared" si="7"/>
        <v>1.6556560383193333E-2</v>
      </c>
      <c r="H19" s="41">
        <f t="shared" si="8"/>
        <v>8.8758845970155677E-3</v>
      </c>
      <c r="I19" s="41">
        <f t="shared" si="9"/>
        <v>1.2719276290705291E-2</v>
      </c>
      <c r="J19" s="41">
        <f t="shared" si="10"/>
        <v>3.0701502577263402E-2</v>
      </c>
      <c r="K19" s="41">
        <f t="shared" si="11"/>
        <v>1.9230769230769232E-2</v>
      </c>
      <c r="L19" s="42">
        <f t="shared" si="12"/>
        <v>1.6744580360976941E-2</v>
      </c>
    </row>
    <row r="20" spans="1:13" ht="12.75" x14ac:dyDescent="0.2">
      <c r="A20" s="29" t="s">
        <v>127</v>
      </c>
      <c r="B20" s="41">
        <f t="shared" si="2"/>
        <v>8.1019142082017701E-3</v>
      </c>
      <c r="C20" s="41">
        <f t="shared" si="3"/>
        <v>9.2593004099565723E-2</v>
      </c>
      <c r="D20" s="41">
        <f t="shared" si="4"/>
        <v>2.9694790574054577E-2</v>
      </c>
      <c r="E20" s="41">
        <f t="shared" si="5"/>
        <v>0.12068967596370768</v>
      </c>
      <c r="F20" s="41">
        <f t="shared" si="6"/>
        <v>4.0984385170470226E-2</v>
      </c>
      <c r="G20" s="41">
        <f t="shared" si="7"/>
        <v>2.3178720962051431E-2</v>
      </c>
      <c r="H20" s="41">
        <f t="shared" si="8"/>
        <v>2.0709776093540529E-2</v>
      </c>
      <c r="I20" s="41">
        <f t="shared" si="9"/>
        <v>1.7806630674373922E-2</v>
      </c>
      <c r="J20" s="41">
        <f t="shared" si="10"/>
        <v>3.9474544669137336E-2</v>
      </c>
      <c r="K20" s="41">
        <f t="shared" si="11"/>
        <v>5.7692307692307696E-2</v>
      </c>
      <c r="L20" s="42">
        <f t="shared" si="12"/>
        <v>4.5092575010741091E-2</v>
      </c>
    </row>
    <row r="21" spans="1:13" ht="12.75" x14ac:dyDescent="0.2">
      <c r="A21" s="29" t="s">
        <v>4</v>
      </c>
      <c r="B21" s="41">
        <f t="shared" si="2"/>
        <v>5.7870815772869772E-3</v>
      </c>
      <c r="C21" s="41">
        <f t="shared" si="3"/>
        <v>1.8518600819913144E-2</v>
      </c>
      <c r="D21" s="41">
        <f t="shared" si="4"/>
        <v>4.2421129391506532E-3</v>
      </c>
      <c r="E21" s="41">
        <f t="shared" si="5"/>
        <v>1.7241382280529668E-2</v>
      </c>
      <c r="F21" s="41">
        <f t="shared" si="6"/>
        <v>3.1875787738281862E-2</v>
      </c>
      <c r="G21" s="41">
        <f t="shared" si="7"/>
        <v>1.6556560383193333E-2</v>
      </c>
      <c r="H21" s="41">
        <f t="shared" si="8"/>
        <v>8.8758845970155677E-3</v>
      </c>
      <c r="I21" s="41">
        <f t="shared" si="9"/>
        <v>9.8924736711484326E-3</v>
      </c>
      <c r="J21" s="41">
        <f t="shared" si="10"/>
        <v>3.0701502577263402E-2</v>
      </c>
      <c r="K21" s="41">
        <f t="shared" si="11"/>
        <v>1.9230769230769232E-2</v>
      </c>
      <c r="L21" s="42">
        <f t="shared" si="12"/>
        <v>1.6292215581455226E-2</v>
      </c>
    </row>
    <row r="22" spans="1:13" ht="12.75" x14ac:dyDescent="0.2">
      <c r="A22" s="29" t="s">
        <v>5</v>
      </c>
      <c r="B22" s="41">
        <f t="shared" si="2"/>
        <v>0.28356132606054069</v>
      </c>
      <c r="C22" s="41">
        <f t="shared" si="3"/>
        <v>0.16666907406995901</v>
      </c>
      <c r="D22" s="41">
        <f t="shared" si="4"/>
        <v>0.20785937683084543</v>
      </c>
      <c r="E22" s="41">
        <f t="shared" si="5"/>
        <v>0.15517399226468967</v>
      </c>
      <c r="F22" s="41">
        <f t="shared" si="6"/>
        <v>0.28688495849412171</v>
      </c>
      <c r="G22" s="41">
        <f t="shared" si="7"/>
        <v>0.34768081443077142</v>
      </c>
      <c r="H22" s="41">
        <f t="shared" si="8"/>
        <v>0.31064974790058691</v>
      </c>
      <c r="I22" s="41">
        <f t="shared" si="9"/>
        <v>0.26709946011560881</v>
      </c>
      <c r="J22" s="41">
        <f t="shared" si="10"/>
        <v>0.27631628635823419</v>
      </c>
      <c r="K22" s="41">
        <f t="shared" si="11"/>
        <v>0.17307692307692307</v>
      </c>
      <c r="L22" s="42">
        <f t="shared" si="12"/>
        <v>0.24749719596022807</v>
      </c>
    </row>
    <row r="23" spans="1:13" ht="12.75" x14ac:dyDescent="0.2">
      <c r="A23" s="29" t="s">
        <v>6</v>
      </c>
      <c r="B23" s="41">
        <f t="shared" si="2"/>
        <v>0.12152992842231075</v>
      </c>
      <c r="C23" s="41">
        <f t="shared" si="3"/>
        <v>0.12962761318712829</v>
      </c>
      <c r="D23" s="41">
        <f t="shared" si="4"/>
        <v>0.14847395287027287</v>
      </c>
      <c r="E23" s="41">
        <f t="shared" si="5"/>
        <v>0.12068726221846331</v>
      </c>
      <c r="F23" s="41">
        <f t="shared" si="6"/>
        <v>9.562831949804057E-2</v>
      </c>
      <c r="G23" s="41">
        <f t="shared" si="7"/>
        <v>0.11589360481025714</v>
      </c>
      <c r="H23" s="41">
        <f t="shared" si="8"/>
        <v>0.18638984874035214</v>
      </c>
      <c r="I23" s="41">
        <f t="shared" si="9"/>
        <v>0.26709946011560881</v>
      </c>
      <c r="J23" s="41">
        <f t="shared" si="10"/>
        <v>9.2104507731790214E-2</v>
      </c>
      <c r="K23" s="41">
        <f t="shared" si="11"/>
        <v>0.13461538461538461</v>
      </c>
      <c r="L23" s="42">
        <f t="shared" si="12"/>
        <v>0.14120498822096086</v>
      </c>
    </row>
    <row r="24" spans="1:13" ht="12.75" x14ac:dyDescent="0.2">
      <c r="A24" s="29" t="s">
        <v>7</v>
      </c>
      <c r="B24" s="41">
        <f t="shared" si="2"/>
        <v>0.12152992842231075</v>
      </c>
      <c r="C24" s="41">
        <f t="shared" si="3"/>
        <v>0.12962761318712829</v>
      </c>
      <c r="D24" s="41">
        <f t="shared" si="4"/>
        <v>8.9085262574789478E-2</v>
      </c>
      <c r="E24" s="41">
        <f t="shared" si="5"/>
        <v>0.12068726221846331</v>
      </c>
      <c r="F24" s="41">
        <f t="shared" si="6"/>
        <v>5.7376991698824348E-2</v>
      </c>
      <c r="G24" s="41">
        <f t="shared" si="7"/>
        <v>3.8631201603419048E-2</v>
      </c>
      <c r="H24" s="41">
        <f t="shared" si="8"/>
        <v>6.2129949580117382E-2</v>
      </c>
      <c r="I24" s="41">
        <f t="shared" si="9"/>
        <v>2.9677421013445296E-2</v>
      </c>
      <c r="J24" s="41">
        <f t="shared" si="10"/>
        <v>9.2104507731790214E-2</v>
      </c>
      <c r="K24" s="41">
        <f t="shared" si="11"/>
        <v>0.13461538461538461</v>
      </c>
      <c r="L24" s="42">
        <f t="shared" si="12"/>
        <v>8.7546552264567284E-2</v>
      </c>
    </row>
    <row r="25" spans="1:13" ht="12.75" x14ac:dyDescent="0.2">
      <c r="A25" s="29" t="s">
        <v>8</v>
      </c>
      <c r="B25" s="41">
        <f t="shared" si="2"/>
        <v>0.12152992842231075</v>
      </c>
      <c r="C25" s="41">
        <f t="shared" si="3"/>
        <v>0.12962761318712829</v>
      </c>
      <c r="D25" s="41">
        <f t="shared" si="4"/>
        <v>0.14847395287027287</v>
      </c>
      <c r="E25" s="41">
        <f t="shared" si="5"/>
        <v>0.15517399226468967</v>
      </c>
      <c r="F25" s="41">
        <f t="shared" si="6"/>
        <v>9.562831949804057E-2</v>
      </c>
      <c r="G25" s="41">
        <f t="shared" si="7"/>
        <v>3.8631201603419048E-2</v>
      </c>
      <c r="H25" s="41">
        <f t="shared" si="8"/>
        <v>0.18639171265747873</v>
      </c>
      <c r="I25" s="41">
        <f t="shared" si="9"/>
        <v>8.9033153371869608E-2</v>
      </c>
      <c r="J25" s="41">
        <f t="shared" si="10"/>
        <v>9.2104507731790214E-2</v>
      </c>
      <c r="K25" s="41">
        <f t="shared" si="11"/>
        <v>0.17307692307692307</v>
      </c>
      <c r="L25" s="42">
        <f t="shared" si="12"/>
        <v>0.12296713046839228</v>
      </c>
    </row>
    <row r="26" spans="1:13" ht="12.75" x14ac:dyDescent="0.2">
      <c r="A26" s="29" t="s">
        <v>9</v>
      </c>
      <c r="B26" s="41">
        <f t="shared" si="2"/>
        <v>0.28356132606054069</v>
      </c>
      <c r="C26" s="41">
        <f t="shared" si="3"/>
        <v>0.16666907406995901</v>
      </c>
      <c r="D26" s="41">
        <f t="shared" si="4"/>
        <v>0.20785937683084543</v>
      </c>
      <c r="E26" s="41">
        <f t="shared" si="5"/>
        <v>0.15517399226468967</v>
      </c>
      <c r="F26" s="41">
        <f t="shared" si="6"/>
        <v>0.28688495849412171</v>
      </c>
      <c r="G26" s="41">
        <f t="shared" si="7"/>
        <v>0.34768429127368417</v>
      </c>
      <c r="H26" s="41">
        <f t="shared" si="8"/>
        <v>0.18639171265747873</v>
      </c>
      <c r="I26" s="41">
        <f t="shared" si="9"/>
        <v>0.26710213113692016</v>
      </c>
      <c r="J26" s="41">
        <f t="shared" si="10"/>
        <v>0.27631628635823419</v>
      </c>
      <c r="K26" s="41">
        <f t="shared" si="11"/>
        <v>0.17307692307692307</v>
      </c>
      <c r="L26" s="42">
        <f t="shared" si="12"/>
        <v>0.23507200722233965</v>
      </c>
    </row>
    <row r="27" spans="1:13" ht="12.75" x14ac:dyDescent="0.2">
      <c r="A27" s="29" t="s">
        <v>10</v>
      </c>
      <c r="B27" s="41">
        <f t="shared" si="2"/>
        <v>8.1019142082017701E-3</v>
      </c>
      <c r="C27" s="41">
        <f t="shared" si="3"/>
        <v>1.8518600819913144E-2</v>
      </c>
      <c r="D27" s="41">
        <f t="shared" si="4"/>
        <v>9.898263524684859E-3</v>
      </c>
      <c r="E27" s="41">
        <f t="shared" si="5"/>
        <v>1.7241382280529668E-2</v>
      </c>
      <c r="F27" s="41">
        <f t="shared" si="6"/>
        <v>3.1876106499346857E-2</v>
      </c>
      <c r="G27" s="41">
        <f t="shared" si="7"/>
        <v>1.6556229258608161E-2</v>
      </c>
      <c r="H27" s="41">
        <f t="shared" si="8"/>
        <v>8.8757070828739109E-3</v>
      </c>
      <c r="I27" s="41">
        <f t="shared" si="9"/>
        <v>9.8925725968743994E-3</v>
      </c>
      <c r="J27" s="41">
        <f t="shared" si="10"/>
        <v>3.0701809595359356E-2</v>
      </c>
      <c r="K27" s="41">
        <f t="shared" si="11"/>
        <v>1.9230769230769232E-2</v>
      </c>
      <c r="L27" s="42">
        <f t="shared" si="12"/>
        <v>1.7089335509716135E-2</v>
      </c>
    </row>
    <row r="28" spans="1:13" ht="15.75" customHeight="1" x14ac:dyDescent="0.2">
      <c r="A28" s="28"/>
      <c r="B28" s="37"/>
      <c r="C28" s="37"/>
      <c r="D28" s="28"/>
      <c r="E28" s="37"/>
      <c r="F28" s="37"/>
      <c r="G28" s="37"/>
      <c r="H28" s="37"/>
      <c r="I28" s="37"/>
      <c r="J28" s="37"/>
      <c r="K28" s="37"/>
      <c r="L28" s="37"/>
    </row>
    <row r="29" spans="1:13" ht="15.75" customHeight="1" x14ac:dyDescent="0.2">
      <c r="A29" s="38" t="s">
        <v>76</v>
      </c>
      <c r="B29" s="43">
        <f t="shared" ref="B29:K29" si="13">SUM(B18:B27)</f>
        <v>1</v>
      </c>
      <c r="C29" s="43">
        <f t="shared" si="13"/>
        <v>1.0000000000000002</v>
      </c>
      <c r="D29" s="43">
        <f t="shared" si="13"/>
        <v>0.99999999999999989</v>
      </c>
      <c r="E29" s="43">
        <f t="shared" si="13"/>
        <v>0.99999999999999978</v>
      </c>
      <c r="F29" s="43">
        <f t="shared" si="13"/>
        <v>1.0000000000000002</v>
      </c>
      <c r="G29" s="43">
        <f t="shared" si="13"/>
        <v>1</v>
      </c>
      <c r="H29" s="43">
        <f t="shared" si="13"/>
        <v>1.0000000000000002</v>
      </c>
      <c r="I29" s="43">
        <f t="shared" si="13"/>
        <v>0.99999999999999989</v>
      </c>
      <c r="J29" s="43">
        <f t="shared" si="13"/>
        <v>0.99999999999999989</v>
      </c>
      <c r="K29" s="43">
        <f t="shared" si="13"/>
        <v>1</v>
      </c>
      <c r="L29" s="37"/>
    </row>
    <row r="30" spans="1:13" ht="15.75" customHeight="1" x14ac:dyDescent="0.2">
      <c r="A30" s="11"/>
      <c r="B30" s="11"/>
    </row>
    <row r="31" spans="1:13" x14ac:dyDescent="0.25">
      <c r="B31" s="11"/>
      <c r="D31" s="139" t="s">
        <v>89</v>
      </c>
      <c r="E31" s="140"/>
      <c r="F31" s="140"/>
      <c r="G31" s="140"/>
    </row>
    <row r="32" spans="1:13" ht="39" x14ac:dyDescent="0.25">
      <c r="A32" s="27" t="s">
        <v>26</v>
      </c>
      <c r="B32" s="28" t="s">
        <v>1</v>
      </c>
      <c r="C32" s="28" t="s">
        <v>16</v>
      </c>
      <c r="D32" s="29" t="s">
        <v>125</v>
      </c>
      <c r="E32" s="29" t="s">
        <v>4</v>
      </c>
      <c r="F32" s="29" t="s">
        <v>5</v>
      </c>
      <c r="G32" s="29" t="s">
        <v>6</v>
      </c>
      <c r="H32" s="29" t="s">
        <v>7</v>
      </c>
      <c r="I32" s="29" t="s">
        <v>8</v>
      </c>
      <c r="J32" s="29" t="s">
        <v>9</v>
      </c>
      <c r="K32" s="29" t="s">
        <v>10</v>
      </c>
      <c r="L32" s="28" t="s">
        <v>90</v>
      </c>
      <c r="M32" s="28" t="s">
        <v>91</v>
      </c>
    </row>
    <row r="33" spans="1:57" ht="12.75" x14ac:dyDescent="0.2">
      <c r="A33" s="29" t="s">
        <v>1</v>
      </c>
      <c r="B33" s="41">
        <f t="shared" ref="B33:B42" si="14">B3*$L$18</f>
        <v>7.0493419400622398E-2</v>
      </c>
      <c r="C33" s="44">
        <f t="shared" ref="C33:C42" si="15">C3*$L$19</f>
        <v>0.11721206252683859</v>
      </c>
      <c r="D33" s="44">
        <f t="shared" ref="D33:D42" si="16">D3*$L$20</f>
        <v>0.22546287505370546</v>
      </c>
      <c r="E33" s="44">
        <f t="shared" ref="E33:E42" si="17">E3*$L$21</f>
        <v>0.11404550907018658</v>
      </c>
      <c r="F33" s="44">
        <f t="shared" ref="F33:F42" si="18">F3*$L$22</f>
        <v>3.535744941487818E-2</v>
      </c>
      <c r="G33" s="41">
        <f t="shared" ref="G33:G42" si="19">G3*$L$23</f>
        <v>4.7067858723692887E-2</v>
      </c>
      <c r="H33" s="41">
        <f t="shared" ref="H33:H42" si="20">H3*$L$24</f>
        <v>2.9181892266348215E-2</v>
      </c>
      <c r="I33" s="41">
        <f t="shared" ref="I33:I42" si="21">I3*$L$25</f>
        <v>4.0988633599029198E-2</v>
      </c>
      <c r="J33" s="41">
        <f t="shared" ref="J33:J42" si="22">J3*$L$26</f>
        <v>3.3582386951783436E-2</v>
      </c>
      <c r="K33" s="41">
        <f t="shared" ref="K33:K42" si="23">K3*$L$27</f>
        <v>8.544667754858068E-2</v>
      </c>
      <c r="L33" s="45">
        <f t="shared" ref="L33:L42" si="24">SUM(B33:K33)</f>
        <v>0.79883876455566571</v>
      </c>
      <c r="M33" s="45">
        <f t="shared" ref="M33:M42" si="25">L33/L18</f>
        <v>11.332104065143598</v>
      </c>
    </row>
    <row r="34" spans="1:57" ht="12.75" x14ac:dyDescent="0.2">
      <c r="A34" s="29" t="s">
        <v>2</v>
      </c>
      <c r="B34" s="41">
        <f t="shared" si="14"/>
        <v>1.0070488485803199E-2</v>
      </c>
      <c r="C34" s="44">
        <f t="shared" si="15"/>
        <v>1.6744580360976941E-2</v>
      </c>
      <c r="D34" s="44">
        <f t="shared" si="16"/>
        <v>9.0185150021482186E-3</v>
      </c>
      <c r="E34" s="44">
        <f t="shared" si="17"/>
        <v>1.6292215581455226E-2</v>
      </c>
      <c r="F34" s="44">
        <f t="shared" si="18"/>
        <v>2.7499413443140941E-2</v>
      </c>
      <c r="G34" s="41">
        <f t="shared" si="19"/>
        <v>2.0172544617246466E-2</v>
      </c>
      <c r="H34" s="41">
        <f t="shared" si="20"/>
        <v>1.2506900456516081E-2</v>
      </c>
      <c r="I34" s="41">
        <f t="shared" si="21"/>
        <v>1.7567084258714519E-2</v>
      </c>
      <c r="J34" s="41">
        <f t="shared" si="22"/>
        <v>2.6118850722474159E-2</v>
      </c>
      <c r="K34" s="41">
        <f t="shared" si="23"/>
        <v>1.7089335509716135E-2</v>
      </c>
      <c r="L34" s="45">
        <f t="shared" si="24"/>
        <v>0.17307992843819189</v>
      </c>
      <c r="M34" s="45">
        <f t="shared" si="25"/>
        <v>10.336474531278952</v>
      </c>
    </row>
    <row r="35" spans="1:57" ht="12.75" x14ac:dyDescent="0.2">
      <c r="A35" s="29" t="s">
        <v>127</v>
      </c>
      <c r="B35" s="41">
        <f t="shared" si="14"/>
        <v>1.4098683880124481E-2</v>
      </c>
      <c r="C35" s="44">
        <f t="shared" si="15"/>
        <v>8.3722901804884703E-2</v>
      </c>
      <c r="D35" s="44">
        <f t="shared" si="16"/>
        <v>4.5092575010741091E-2</v>
      </c>
      <c r="E35" s="44">
        <f t="shared" si="17"/>
        <v>0.11404550907018658</v>
      </c>
      <c r="F35" s="44">
        <f t="shared" si="18"/>
        <v>3.535744941487818E-2</v>
      </c>
      <c r="G35" s="41">
        <f t="shared" si="19"/>
        <v>2.8240997644192176E-2</v>
      </c>
      <c r="H35" s="41">
        <f t="shared" si="20"/>
        <v>2.9181892266348215E-2</v>
      </c>
      <c r="I35" s="41">
        <f t="shared" si="21"/>
        <v>2.4593426093678455E-2</v>
      </c>
      <c r="J35" s="41">
        <f t="shared" si="22"/>
        <v>3.3582386951783436E-2</v>
      </c>
      <c r="K35" s="41">
        <f t="shared" si="23"/>
        <v>5.1268006529148404E-2</v>
      </c>
      <c r="L35" s="45">
        <f t="shared" si="24"/>
        <v>0.4591838286659658</v>
      </c>
      <c r="M35" s="45">
        <f t="shared" si="25"/>
        <v>10.183136105147861</v>
      </c>
    </row>
    <row r="36" spans="1:57" ht="12.75" x14ac:dyDescent="0.2">
      <c r="A36" s="29" t="s">
        <v>4</v>
      </c>
      <c r="B36" s="41">
        <f t="shared" si="14"/>
        <v>1.0070488485803199E-2</v>
      </c>
      <c r="C36" s="44">
        <f t="shared" si="15"/>
        <v>1.6744580360976941E-2</v>
      </c>
      <c r="D36" s="44">
        <f t="shared" si="16"/>
        <v>6.4417964301058698E-3</v>
      </c>
      <c r="E36" s="44">
        <f t="shared" si="17"/>
        <v>1.6292215581455226E-2</v>
      </c>
      <c r="F36" s="44">
        <f t="shared" si="18"/>
        <v>2.7499413443140941E-2</v>
      </c>
      <c r="G36" s="41">
        <f t="shared" si="19"/>
        <v>2.0172544617246466E-2</v>
      </c>
      <c r="H36" s="41">
        <f t="shared" si="20"/>
        <v>1.2506900456516081E-2</v>
      </c>
      <c r="I36" s="41">
        <f t="shared" si="21"/>
        <v>1.3662877866343065E-2</v>
      </c>
      <c r="J36" s="41">
        <f t="shared" si="22"/>
        <v>2.6118850722474159E-2</v>
      </c>
      <c r="K36" s="41">
        <f t="shared" si="23"/>
        <v>1.7089335509716135E-2</v>
      </c>
      <c r="L36" s="45">
        <f t="shared" si="24"/>
        <v>0.1665990034737781</v>
      </c>
      <c r="M36" s="45">
        <f t="shared" si="25"/>
        <v>10.225681255004448</v>
      </c>
    </row>
    <row r="37" spans="1:57" ht="12.75" x14ac:dyDescent="0.2">
      <c r="A37" s="29" t="s">
        <v>5</v>
      </c>
      <c r="B37" s="41">
        <f t="shared" si="14"/>
        <v>0.49344406692301834</v>
      </c>
      <c r="C37" s="44">
        <f t="shared" si="15"/>
        <v>0.15070273027609524</v>
      </c>
      <c r="D37" s="44">
        <f t="shared" si="16"/>
        <v>0.31564171224094284</v>
      </c>
      <c r="E37" s="44">
        <f t="shared" si="17"/>
        <v>0.1466314065471625</v>
      </c>
      <c r="F37" s="44">
        <f t="shared" si="18"/>
        <v>0.24749719596022807</v>
      </c>
      <c r="G37" s="41">
        <f t="shared" si="19"/>
        <v>0.42361496466288262</v>
      </c>
      <c r="H37" s="41">
        <f t="shared" si="20"/>
        <v>0.43773276132283645</v>
      </c>
      <c r="I37" s="41">
        <f t="shared" si="21"/>
        <v>0.36890139140517686</v>
      </c>
      <c r="J37" s="41">
        <f t="shared" si="22"/>
        <v>0.23507200722233965</v>
      </c>
      <c r="K37" s="41">
        <f t="shared" si="23"/>
        <v>0.15380401958744522</v>
      </c>
      <c r="L37" s="45">
        <f t="shared" si="24"/>
        <v>2.973042256148128</v>
      </c>
      <c r="M37" s="45">
        <f t="shared" si="25"/>
        <v>12.012428038279211</v>
      </c>
    </row>
    <row r="38" spans="1:57" ht="12.75" x14ac:dyDescent="0.2">
      <c r="A38" s="29" t="s">
        <v>6</v>
      </c>
      <c r="B38" s="41">
        <f t="shared" si="14"/>
        <v>0.21148237302559744</v>
      </c>
      <c r="C38" s="44">
        <f t="shared" si="15"/>
        <v>0.11720971833247194</v>
      </c>
      <c r="D38" s="44">
        <f t="shared" si="16"/>
        <v>0.22546287505370546</v>
      </c>
      <c r="E38" s="44">
        <f t="shared" si="17"/>
        <v>0.11404322820562247</v>
      </c>
      <c r="F38" s="44">
        <f t="shared" si="18"/>
        <v>8.2499065320076018E-2</v>
      </c>
      <c r="G38" s="41">
        <f t="shared" si="19"/>
        <v>0.14120498822096086</v>
      </c>
      <c r="H38" s="41">
        <f t="shared" si="20"/>
        <v>0.26263965679370183</v>
      </c>
      <c r="I38" s="41">
        <f t="shared" si="21"/>
        <v>0.36890139140517686</v>
      </c>
      <c r="J38" s="41">
        <f t="shared" si="22"/>
        <v>7.8356552167422475E-2</v>
      </c>
      <c r="K38" s="41">
        <f t="shared" si="23"/>
        <v>0.11962534856801293</v>
      </c>
      <c r="L38" s="45">
        <f t="shared" si="24"/>
        <v>1.7214251970927483</v>
      </c>
      <c r="M38" s="45">
        <f t="shared" si="25"/>
        <v>12.190965905531765</v>
      </c>
    </row>
    <row r="39" spans="1:57" ht="12.75" x14ac:dyDescent="0.2">
      <c r="A39" s="29" t="s">
        <v>7</v>
      </c>
      <c r="B39" s="41">
        <f t="shared" si="14"/>
        <v>0.21148237302559744</v>
      </c>
      <c r="C39" s="44">
        <f t="shared" si="15"/>
        <v>0.11720971833247194</v>
      </c>
      <c r="D39" s="44">
        <f t="shared" si="16"/>
        <v>0.1352790778230015</v>
      </c>
      <c r="E39" s="44">
        <f t="shared" si="17"/>
        <v>0.11404322820562247</v>
      </c>
      <c r="F39" s="44">
        <f t="shared" si="18"/>
        <v>4.9499439192045615E-2</v>
      </c>
      <c r="G39" s="41">
        <f t="shared" si="19"/>
        <v>4.706832940698695E-2</v>
      </c>
      <c r="H39" s="41">
        <f t="shared" si="20"/>
        <v>8.7546552264567284E-2</v>
      </c>
      <c r="I39" s="41">
        <f t="shared" si="21"/>
        <v>4.0988633599029198E-2</v>
      </c>
      <c r="J39" s="41">
        <f t="shared" si="22"/>
        <v>7.8356552167422475E-2</v>
      </c>
      <c r="K39" s="41">
        <f t="shared" si="23"/>
        <v>0.11962534856801293</v>
      </c>
      <c r="L39" s="45">
        <f t="shared" si="24"/>
        <v>1.0010992525847577</v>
      </c>
      <c r="M39" s="45">
        <f t="shared" si="25"/>
        <v>11.435050572401954</v>
      </c>
    </row>
    <row r="40" spans="1:57" ht="12.75" x14ac:dyDescent="0.2">
      <c r="A40" s="29" t="s">
        <v>8</v>
      </c>
      <c r="B40" s="41">
        <f t="shared" si="14"/>
        <v>0.21148237302559744</v>
      </c>
      <c r="C40" s="44">
        <f t="shared" si="15"/>
        <v>0.11720971833247194</v>
      </c>
      <c r="D40" s="44">
        <f t="shared" si="16"/>
        <v>0.22546287505370546</v>
      </c>
      <c r="E40" s="44">
        <f t="shared" si="17"/>
        <v>0.1466314065471625</v>
      </c>
      <c r="F40" s="44">
        <f t="shared" si="18"/>
        <v>8.2499065320076018E-2</v>
      </c>
      <c r="G40" s="41">
        <f t="shared" si="19"/>
        <v>4.706832940698695E-2</v>
      </c>
      <c r="H40" s="41">
        <f t="shared" si="20"/>
        <v>0.26264228321653399</v>
      </c>
      <c r="I40" s="41">
        <f t="shared" si="21"/>
        <v>0.12296713046839228</v>
      </c>
      <c r="J40" s="41">
        <f t="shared" si="22"/>
        <v>7.8356552167422475E-2</v>
      </c>
      <c r="K40" s="41">
        <f t="shared" si="23"/>
        <v>0.15380401958744522</v>
      </c>
      <c r="L40" s="45">
        <f t="shared" si="24"/>
        <v>1.4481237531257944</v>
      </c>
      <c r="M40" s="45">
        <f t="shared" si="25"/>
        <v>11.776510906693257</v>
      </c>
    </row>
    <row r="41" spans="1:57" ht="12.75" x14ac:dyDescent="0.2">
      <c r="A41" s="29" t="s">
        <v>9</v>
      </c>
      <c r="B41" s="41">
        <f t="shared" si="14"/>
        <v>0.49344406692301834</v>
      </c>
      <c r="C41" s="44">
        <f t="shared" si="15"/>
        <v>0.15070273027609524</v>
      </c>
      <c r="D41" s="44">
        <f t="shared" si="16"/>
        <v>0.31564171224094284</v>
      </c>
      <c r="E41" s="44">
        <f t="shared" si="17"/>
        <v>0.1466314065471625</v>
      </c>
      <c r="F41" s="44">
        <f t="shared" si="18"/>
        <v>0.24749719596022807</v>
      </c>
      <c r="G41" s="41">
        <f t="shared" si="19"/>
        <v>0.42361920085489113</v>
      </c>
      <c r="H41" s="41">
        <f t="shared" si="20"/>
        <v>0.26264228321653399</v>
      </c>
      <c r="I41" s="41">
        <f t="shared" si="21"/>
        <v>0.36890508045598136</v>
      </c>
      <c r="J41" s="41">
        <f t="shared" si="22"/>
        <v>0.23507200722233965</v>
      </c>
      <c r="K41" s="41">
        <f t="shared" si="23"/>
        <v>0.15380401958744522</v>
      </c>
      <c r="L41" s="45">
        <f t="shared" si="24"/>
        <v>2.7979597032846382</v>
      </c>
      <c r="M41" s="45">
        <f t="shared" si="25"/>
        <v>11.902564394399484</v>
      </c>
    </row>
    <row r="42" spans="1:57" ht="12.75" x14ac:dyDescent="0.2">
      <c r="A42" s="29" t="s">
        <v>10</v>
      </c>
      <c r="B42" s="41">
        <f t="shared" si="14"/>
        <v>1.4098683880124481E-2</v>
      </c>
      <c r="C42" s="44">
        <f t="shared" si="15"/>
        <v>1.6744580360976941E-2</v>
      </c>
      <c r="D42" s="44">
        <f t="shared" si="16"/>
        <v>1.5030858336913696E-2</v>
      </c>
      <c r="E42" s="44">
        <f t="shared" si="17"/>
        <v>1.6292215581455226E-2</v>
      </c>
      <c r="F42" s="44">
        <f t="shared" si="18"/>
        <v>2.749968844002534E-2</v>
      </c>
      <c r="G42" s="41">
        <f t="shared" si="19"/>
        <v>2.0172141174422981E-2</v>
      </c>
      <c r="H42" s="41">
        <f t="shared" si="20"/>
        <v>1.2506650323509611E-2</v>
      </c>
      <c r="I42" s="41">
        <f t="shared" si="21"/>
        <v>1.3663014496488031E-2</v>
      </c>
      <c r="J42" s="41">
        <f t="shared" si="22"/>
        <v>2.6119111913593292E-2</v>
      </c>
      <c r="K42" s="41">
        <f t="shared" si="23"/>
        <v>1.7089335509716135E-2</v>
      </c>
      <c r="L42" s="45">
        <f t="shared" si="24"/>
        <v>0.17921628001722573</v>
      </c>
      <c r="M42" s="45">
        <f t="shared" si="25"/>
        <v>10.487024490526995</v>
      </c>
    </row>
    <row r="43" spans="1:57" ht="12.75" x14ac:dyDescent="0.2">
      <c r="A43" s="46"/>
      <c r="B43" s="11"/>
      <c r="I43" s="11"/>
    </row>
    <row r="44" spans="1:57" ht="12.75" x14ac:dyDescent="0.2">
      <c r="A44" s="46" t="s">
        <v>92</v>
      </c>
      <c r="B44" s="47">
        <v>10</v>
      </c>
      <c r="J44" s="11"/>
    </row>
    <row r="45" spans="1:57" ht="12.75" x14ac:dyDescent="0.2">
      <c r="A45" s="46" t="s">
        <v>93</v>
      </c>
      <c r="B45" s="48">
        <f>SUM(M33:M42)/B44</f>
        <v>11.188194026440751</v>
      </c>
      <c r="K45" s="11"/>
    </row>
    <row r="46" spans="1:57" ht="12.75" x14ac:dyDescent="0.2">
      <c r="A46" s="25" t="s">
        <v>94</v>
      </c>
      <c r="B46" s="49">
        <f>(B45-B44)/(B44-1)</f>
        <v>0.13202155849341679</v>
      </c>
    </row>
    <row r="47" spans="1:57" ht="12.75" x14ac:dyDescent="0.2">
      <c r="A47" s="25" t="s">
        <v>95</v>
      </c>
      <c r="B47" s="47">
        <v>1.49</v>
      </c>
      <c r="BE47" s="11"/>
    </row>
    <row r="48" spans="1:57" ht="12.75" x14ac:dyDescent="0.2">
      <c r="A48" s="50" t="s">
        <v>96</v>
      </c>
      <c r="B48" s="51">
        <f>B46/B47</f>
        <v>8.8605072814373687E-2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x14ac:dyDescent="0.25">
      <c r="A49" s="11"/>
      <c r="B49" s="11"/>
      <c r="D49" s="139"/>
      <c r="E49" s="140"/>
      <c r="F49" s="140"/>
      <c r="G49" s="140"/>
    </row>
    <row r="50" spans="1:57" x14ac:dyDescent="0.25">
      <c r="A50" s="26"/>
      <c r="B50" s="11"/>
      <c r="C50" s="11"/>
      <c r="D50" s="46"/>
      <c r="E50" s="46"/>
      <c r="F50" s="46"/>
      <c r="G50" s="46"/>
      <c r="H50" s="46"/>
      <c r="I50" s="46"/>
      <c r="J50" s="46"/>
      <c r="K50" s="46"/>
      <c r="L50" s="12"/>
    </row>
    <row r="51" spans="1:57" ht="12.75" x14ac:dyDescent="0.2">
      <c r="A51" s="46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57" ht="12.75" x14ac:dyDescent="0.2">
      <c r="A52" s="46"/>
      <c r="B52" s="11"/>
      <c r="C52" s="11"/>
    </row>
    <row r="53" spans="1:57" ht="12.75" x14ac:dyDescent="0.2">
      <c r="A53" s="46"/>
      <c r="C53" s="11"/>
      <c r="D53" s="11"/>
    </row>
    <row r="54" spans="1:57" ht="12.75" x14ac:dyDescent="0.2">
      <c r="A54" s="46"/>
      <c r="B54" s="11"/>
      <c r="E54" s="11"/>
    </row>
    <row r="55" spans="1:57" ht="12.75" x14ac:dyDescent="0.2">
      <c r="A55" s="46"/>
      <c r="B55" s="11"/>
      <c r="F55" s="11"/>
    </row>
    <row r="56" spans="1:57" ht="12.75" x14ac:dyDescent="0.2">
      <c r="A56" s="46"/>
      <c r="B56" s="11"/>
      <c r="G56" s="11"/>
    </row>
    <row r="57" spans="1:57" ht="12.75" x14ac:dyDescent="0.2">
      <c r="A57" s="46"/>
      <c r="B57" s="11"/>
      <c r="H57" s="11"/>
    </row>
    <row r="58" spans="1:57" ht="12.75" x14ac:dyDescent="0.2">
      <c r="A58" s="46"/>
      <c r="B58" s="11"/>
      <c r="I58" s="11"/>
    </row>
    <row r="59" spans="1:57" ht="12.75" x14ac:dyDescent="0.2">
      <c r="A59" s="46"/>
      <c r="B59" s="11"/>
      <c r="J59" s="11"/>
    </row>
    <row r="60" spans="1:57" ht="12.75" x14ac:dyDescent="0.2">
      <c r="A60" s="46"/>
      <c r="B60" s="11"/>
      <c r="K60" s="11"/>
    </row>
    <row r="61" spans="1:57" ht="12.75" x14ac:dyDescent="0.2">
      <c r="A61" s="11"/>
      <c r="BE61" s="11"/>
    </row>
    <row r="62" spans="1:57" s="59" customFormat="1" ht="12.75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</row>
    <row r="63" spans="1:57" ht="12.75" x14ac:dyDescent="0.2">
      <c r="A63" s="11"/>
      <c r="B63" s="11"/>
    </row>
    <row r="64" spans="1:57" ht="12.75" x14ac:dyDescent="0.2">
      <c r="A64" s="11"/>
      <c r="B64" s="11"/>
    </row>
    <row r="65" spans="1:57" ht="12.75" x14ac:dyDescent="0.2">
      <c r="A65" s="46"/>
      <c r="B65" s="11"/>
    </row>
    <row r="66" spans="1:57" ht="12.75" x14ac:dyDescent="0.2">
      <c r="A66" s="46"/>
      <c r="B66" s="11"/>
    </row>
    <row r="67" spans="1:57" ht="12.75" x14ac:dyDescent="0.2">
      <c r="A67" s="46"/>
      <c r="B67" s="11"/>
    </row>
    <row r="68" spans="1:57" x14ac:dyDescent="0.25">
      <c r="A68" s="26"/>
      <c r="B68" s="11"/>
      <c r="C68" s="11"/>
      <c r="D68" s="46"/>
      <c r="E68" s="46"/>
      <c r="F68" s="46"/>
      <c r="G68" s="46"/>
      <c r="H68" s="46"/>
      <c r="I68" s="46"/>
      <c r="J68" s="46"/>
      <c r="K68" s="46"/>
      <c r="L68" s="25"/>
    </row>
    <row r="69" spans="1:57" ht="12.75" x14ac:dyDescent="0.2">
      <c r="A69" s="4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57" ht="12.75" x14ac:dyDescent="0.2">
      <c r="A70" s="46"/>
      <c r="B70" s="11"/>
      <c r="C70" s="11"/>
    </row>
    <row r="71" spans="1:57" ht="12.75" x14ac:dyDescent="0.2">
      <c r="A71" s="46"/>
      <c r="C71" s="11"/>
      <c r="D71" s="11"/>
    </row>
    <row r="72" spans="1:57" ht="12.75" x14ac:dyDescent="0.2">
      <c r="A72" s="46"/>
      <c r="B72" s="11"/>
      <c r="E72" s="11"/>
    </row>
    <row r="73" spans="1:57" ht="12.75" x14ac:dyDescent="0.2">
      <c r="A73" s="46"/>
      <c r="B73" s="11"/>
      <c r="F73" s="11"/>
    </row>
    <row r="74" spans="1:57" ht="12.75" x14ac:dyDescent="0.2">
      <c r="A74" s="46"/>
      <c r="B74" s="11"/>
      <c r="G74" s="11"/>
    </row>
    <row r="75" spans="1:57" ht="12.75" x14ac:dyDescent="0.2">
      <c r="A75" s="46"/>
      <c r="B75" s="11"/>
      <c r="H75" s="11"/>
      <c r="BE75" s="11"/>
    </row>
    <row r="76" spans="1:57" ht="12.75" x14ac:dyDescent="0.2">
      <c r="A76" s="46"/>
      <c r="B76" s="11"/>
      <c r="I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ht="12.75" x14ac:dyDescent="0.2">
      <c r="A77" s="46"/>
      <c r="B77" s="11"/>
      <c r="J77" s="11"/>
    </row>
    <row r="78" spans="1:57" ht="12.75" x14ac:dyDescent="0.2">
      <c r="A78" s="46"/>
      <c r="B78" s="11"/>
      <c r="K78" s="11"/>
    </row>
    <row r="79" spans="1:57" ht="12.75" x14ac:dyDescent="0.2">
      <c r="A79" s="11"/>
    </row>
    <row r="80" spans="1:57" s="59" customFormat="1" ht="12.75" x14ac:dyDescent="0.2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57" ht="12.75" x14ac:dyDescent="0.2">
      <c r="A81" s="11"/>
      <c r="B81" s="11"/>
    </row>
    <row r="82" spans="1:57" x14ac:dyDescent="0.25">
      <c r="A82" s="11"/>
      <c r="B82" s="11"/>
      <c r="D82" s="139"/>
      <c r="E82" s="140"/>
      <c r="F82" s="140"/>
      <c r="G82" s="140"/>
    </row>
    <row r="83" spans="1:57" x14ac:dyDescent="0.25">
      <c r="A83" s="26"/>
      <c r="B83" s="11"/>
      <c r="C83" s="11"/>
      <c r="D83" s="46"/>
      <c r="E83" s="46"/>
      <c r="F83" s="46"/>
      <c r="G83" s="46"/>
      <c r="H83" s="46"/>
      <c r="I83" s="46"/>
      <c r="J83" s="46"/>
      <c r="K83" s="46"/>
      <c r="L83" s="12"/>
    </row>
    <row r="84" spans="1:57" ht="12.75" x14ac:dyDescent="0.2">
      <c r="A84" s="46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57" ht="12.75" x14ac:dyDescent="0.2">
      <c r="A85" s="46"/>
      <c r="B85" s="11"/>
      <c r="C85" s="11"/>
    </row>
    <row r="86" spans="1:57" ht="12.75" x14ac:dyDescent="0.2">
      <c r="A86" s="46"/>
      <c r="C86" s="11"/>
      <c r="D86" s="11"/>
    </row>
    <row r="87" spans="1:57" ht="12.75" x14ac:dyDescent="0.2">
      <c r="A87" s="46"/>
      <c r="B87" s="11"/>
      <c r="E87" s="11"/>
    </row>
    <row r="88" spans="1:57" ht="12.75" x14ac:dyDescent="0.2">
      <c r="A88" s="46"/>
      <c r="B88" s="11"/>
      <c r="F88" s="11"/>
    </row>
    <row r="89" spans="1:57" ht="12.75" x14ac:dyDescent="0.2">
      <c r="A89" s="46"/>
      <c r="B89" s="11"/>
      <c r="G89" s="11"/>
      <c r="BE89" s="11"/>
    </row>
    <row r="90" spans="1:57" ht="12.75" x14ac:dyDescent="0.2">
      <c r="A90" s="46"/>
      <c r="B90" s="11"/>
      <c r="H90" s="11"/>
    </row>
    <row r="91" spans="1:57" ht="12.75" x14ac:dyDescent="0.2">
      <c r="A91" s="46"/>
      <c r="B91" s="11"/>
      <c r="I91" s="11"/>
    </row>
    <row r="92" spans="1:57" ht="12.75" x14ac:dyDescent="0.2">
      <c r="A92" s="46"/>
      <c r="B92" s="11"/>
      <c r="J92" s="11"/>
    </row>
    <row r="93" spans="1:57" ht="12.75" x14ac:dyDescent="0.2">
      <c r="A93" s="46"/>
      <c r="B93" s="11"/>
      <c r="K93" s="11"/>
    </row>
    <row r="94" spans="1:57" ht="12.75" x14ac:dyDescent="0.2">
      <c r="A94" s="11"/>
    </row>
    <row r="95" spans="1:57" s="59" customFormat="1" ht="12.75" x14ac:dyDescent="0.2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57" ht="12.75" x14ac:dyDescent="0.2">
      <c r="A96" s="11"/>
      <c r="B96" s="11"/>
    </row>
    <row r="97" spans="1:2" ht="12.75" x14ac:dyDescent="0.2">
      <c r="A97" s="11"/>
      <c r="B97" s="11"/>
    </row>
  </sheetData>
  <mergeCells count="5">
    <mergeCell ref="D16:G16"/>
    <mergeCell ref="D49:G49"/>
    <mergeCell ref="D82:G82"/>
    <mergeCell ref="E1:G1"/>
    <mergeCell ref="D31:G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7"/>
  <sheetViews>
    <sheetView topLeftCell="A20" workbookViewId="0">
      <selection activeCell="A2" sqref="A2:M48"/>
    </sheetView>
  </sheetViews>
  <sheetFormatPr defaultColWidth="14.42578125" defaultRowHeight="15.75" customHeight="1" x14ac:dyDescent="0.2"/>
  <cols>
    <col min="1" max="1" width="29.42578125" customWidth="1"/>
    <col min="2" max="11" width="12.7109375" customWidth="1"/>
    <col min="12" max="13" width="14.28515625" customWidth="1"/>
    <col min="14" max="15" width="8.7109375" customWidth="1"/>
    <col min="16" max="16" width="63.85546875" customWidth="1"/>
    <col min="17" max="18" width="8.7109375" customWidth="1"/>
    <col min="19" max="56" width="3" customWidth="1"/>
    <col min="57" max="57" width="10.140625" customWidth="1"/>
    <col min="58" max="93" width="3" customWidth="1"/>
  </cols>
  <sheetData>
    <row r="1" spans="1:93" x14ac:dyDescent="0.25">
      <c r="E1" s="141" t="s">
        <v>77</v>
      </c>
      <c r="F1" s="140"/>
      <c r="G1" s="140"/>
    </row>
    <row r="2" spans="1:93" ht="39" x14ac:dyDescent="0.25">
      <c r="A2" s="27" t="s">
        <v>97</v>
      </c>
      <c r="B2" s="28" t="s">
        <v>1</v>
      </c>
      <c r="C2" s="28" t="s">
        <v>16</v>
      </c>
      <c r="D2" s="29" t="s">
        <v>125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5"/>
      <c r="O2" s="30" t="s">
        <v>79</v>
      </c>
      <c r="P2" s="30" t="s">
        <v>25</v>
      </c>
      <c r="BE2" s="11"/>
    </row>
    <row r="3" spans="1:93" ht="12.75" x14ac:dyDescent="0.2">
      <c r="A3" s="29" t="s">
        <v>1</v>
      </c>
      <c r="B3" s="28">
        <v>1</v>
      </c>
      <c r="C3" s="31">
        <v>0.33333299999999999</v>
      </c>
      <c r="D3" s="31">
        <v>9</v>
      </c>
      <c r="E3" s="31">
        <v>7</v>
      </c>
      <c r="F3" s="31">
        <v>5</v>
      </c>
      <c r="G3" s="31">
        <v>9</v>
      </c>
      <c r="H3" s="31">
        <v>0.33333299999999999</v>
      </c>
      <c r="I3" s="31">
        <v>5</v>
      </c>
      <c r="J3" s="31">
        <v>7</v>
      </c>
      <c r="K3" s="31">
        <v>0.33333299999999999</v>
      </c>
      <c r="L3" s="87">
        <f t="shared" ref="L3:L12" si="0">SUM(B3:K3)</f>
        <v>43.999999000000003</v>
      </c>
      <c r="M3" s="11"/>
      <c r="N3" s="11"/>
      <c r="O3" s="32">
        <v>1</v>
      </c>
      <c r="P3" s="32" t="s">
        <v>80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1:93" ht="12.75" x14ac:dyDescent="0.2">
      <c r="A4" s="29" t="s">
        <v>2</v>
      </c>
      <c r="B4" s="33">
        <f>1/C3</f>
        <v>3.0000030000030002</v>
      </c>
      <c r="C4" s="28">
        <v>1</v>
      </c>
      <c r="D4" s="31">
        <v>9</v>
      </c>
      <c r="E4" s="31">
        <v>7</v>
      </c>
      <c r="F4" s="31">
        <v>5</v>
      </c>
      <c r="G4" s="31">
        <v>9</v>
      </c>
      <c r="H4" s="31">
        <v>0.33333299999999999</v>
      </c>
      <c r="I4" s="31">
        <v>5</v>
      </c>
      <c r="J4" s="31">
        <v>5</v>
      </c>
      <c r="K4" s="31">
        <v>3</v>
      </c>
      <c r="L4" s="87">
        <f t="shared" si="0"/>
        <v>47.333336000003001</v>
      </c>
      <c r="O4" s="32">
        <v>3</v>
      </c>
      <c r="P4" s="32" t="s">
        <v>81</v>
      </c>
    </row>
    <row r="5" spans="1:93" ht="12.75" x14ac:dyDescent="0.2">
      <c r="A5" s="29" t="s">
        <v>127</v>
      </c>
      <c r="B5" s="34">
        <f>1/D3</f>
        <v>0.1111111111111111</v>
      </c>
      <c r="C5" s="33">
        <f>1/D4</f>
        <v>0.1111111111111111</v>
      </c>
      <c r="D5" s="28">
        <v>1</v>
      </c>
      <c r="E5" s="31">
        <v>0.33333299999999999</v>
      </c>
      <c r="F5" s="31">
        <v>0.2</v>
      </c>
      <c r="G5" s="31">
        <v>1</v>
      </c>
      <c r="H5" s="31">
        <v>0.111111</v>
      </c>
      <c r="I5" s="31">
        <v>0.33333299999999999</v>
      </c>
      <c r="J5" s="31">
        <v>0.33333299999999999</v>
      </c>
      <c r="K5" s="31">
        <v>0.111111</v>
      </c>
      <c r="L5" s="87">
        <f t="shared" si="0"/>
        <v>3.6444432222222227</v>
      </c>
      <c r="O5" s="32">
        <v>5</v>
      </c>
      <c r="P5" s="32" t="s">
        <v>82</v>
      </c>
    </row>
    <row r="6" spans="1:93" ht="12.75" x14ac:dyDescent="0.2">
      <c r="A6" s="29" t="s">
        <v>4</v>
      </c>
      <c r="B6" s="33">
        <f>1/E3</f>
        <v>0.14285714285714285</v>
      </c>
      <c r="C6" s="34">
        <f>1/E4</f>
        <v>0.14285714285714285</v>
      </c>
      <c r="D6" s="34">
        <f>1/E5</f>
        <v>3.0000030000030002</v>
      </c>
      <c r="E6" s="28">
        <v>1</v>
      </c>
      <c r="F6" s="31">
        <v>0.33333299999999999</v>
      </c>
      <c r="G6" s="31">
        <v>3</v>
      </c>
      <c r="H6" s="31">
        <v>0.111111</v>
      </c>
      <c r="I6" s="31">
        <v>0.33333299999999999</v>
      </c>
      <c r="J6" s="31">
        <v>0.33333299999999999</v>
      </c>
      <c r="K6" s="31">
        <v>0.111111</v>
      </c>
      <c r="L6" s="87">
        <f t="shared" si="0"/>
        <v>8.5079382857172856</v>
      </c>
      <c r="O6" s="32">
        <v>7</v>
      </c>
      <c r="P6" s="32" t="s">
        <v>83</v>
      </c>
    </row>
    <row r="7" spans="1:93" ht="12.75" x14ac:dyDescent="0.2">
      <c r="A7" s="29" t="s">
        <v>5</v>
      </c>
      <c r="B7" s="33">
        <f>1/F3</f>
        <v>0.2</v>
      </c>
      <c r="C7" s="34">
        <f>1/F4</f>
        <v>0.2</v>
      </c>
      <c r="D7" s="34">
        <f>1/F5</f>
        <v>5</v>
      </c>
      <c r="E7" s="34">
        <f>1/F6</f>
        <v>3.0000030000030002</v>
      </c>
      <c r="F7" s="28">
        <v>1</v>
      </c>
      <c r="G7" s="31">
        <v>5</v>
      </c>
      <c r="H7" s="31">
        <v>0.14285700000000001</v>
      </c>
      <c r="I7" s="31">
        <v>3</v>
      </c>
      <c r="J7" s="31">
        <v>5</v>
      </c>
      <c r="K7" s="31">
        <v>0.14285700000000001</v>
      </c>
      <c r="L7" s="87">
        <f t="shared" si="0"/>
        <v>22.685717000002999</v>
      </c>
      <c r="O7" s="32">
        <v>9</v>
      </c>
      <c r="P7" s="32" t="s">
        <v>84</v>
      </c>
    </row>
    <row r="8" spans="1:93" ht="12.75" x14ac:dyDescent="0.2">
      <c r="A8" s="29" t="s">
        <v>6</v>
      </c>
      <c r="B8" s="33">
        <f>1/G3</f>
        <v>0.1111111111111111</v>
      </c>
      <c r="C8" s="34">
        <f>1/G4</f>
        <v>0.1111111111111111</v>
      </c>
      <c r="D8" s="34">
        <f>1/G5</f>
        <v>1</v>
      </c>
      <c r="E8" s="34">
        <f>1/G6</f>
        <v>0.33333333333333331</v>
      </c>
      <c r="F8" s="34">
        <f>1/G7</f>
        <v>0.2</v>
      </c>
      <c r="G8" s="28">
        <v>1</v>
      </c>
      <c r="H8" s="31">
        <v>0.111111</v>
      </c>
      <c r="I8" s="31">
        <v>0.33333299999999999</v>
      </c>
      <c r="J8" s="31">
        <v>0.33333299999999999</v>
      </c>
      <c r="K8" s="31">
        <v>0.111111</v>
      </c>
      <c r="L8" s="87">
        <f t="shared" si="0"/>
        <v>3.6444435555555561</v>
      </c>
      <c r="O8" s="35"/>
      <c r="P8" s="36" t="s">
        <v>98</v>
      </c>
    </row>
    <row r="9" spans="1:93" ht="12.75" x14ac:dyDescent="0.2">
      <c r="A9" s="29" t="s">
        <v>7</v>
      </c>
      <c r="B9" s="33">
        <f>1/H3</f>
        <v>3.0000030000030002</v>
      </c>
      <c r="C9" s="34">
        <f>1/H4</f>
        <v>3.0000030000030002</v>
      </c>
      <c r="D9" s="34">
        <f>1/H5</f>
        <v>9.0000090000089994</v>
      </c>
      <c r="E9" s="34">
        <f>1/H6</f>
        <v>9.0000090000089994</v>
      </c>
      <c r="F9" s="34">
        <f>1/H7</f>
        <v>7.0000070000069998</v>
      </c>
      <c r="G9" s="34">
        <f>1/H8</f>
        <v>9.0000090000089994</v>
      </c>
      <c r="H9" s="28">
        <v>1</v>
      </c>
      <c r="I9" s="31">
        <v>7</v>
      </c>
      <c r="J9" s="31">
        <v>9</v>
      </c>
      <c r="K9" s="31">
        <v>3</v>
      </c>
      <c r="L9" s="87">
        <f t="shared" si="0"/>
        <v>60.000040000039995</v>
      </c>
    </row>
    <row r="10" spans="1:93" ht="12.75" x14ac:dyDescent="0.2">
      <c r="A10" s="29" t="s">
        <v>8</v>
      </c>
      <c r="B10" s="33">
        <f>1/I3</f>
        <v>0.2</v>
      </c>
      <c r="C10" s="34">
        <f>1/I4</f>
        <v>0.2</v>
      </c>
      <c r="D10" s="34">
        <f>1/I5</f>
        <v>3.0000030000030002</v>
      </c>
      <c r="E10" s="34">
        <f>1/I6</f>
        <v>3.0000030000030002</v>
      </c>
      <c r="F10" s="34">
        <f>1/I7</f>
        <v>0.33333333333333331</v>
      </c>
      <c r="G10" s="34">
        <f>1/I8</f>
        <v>3.0000030000030002</v>
      </c>
      <c r="H10" s="34">
        <f>1/I9</f>
        <v>0.14285714285714285</v>
      </c>
      <c r="I10" s="28">
        <v>1</v>
      </c>
      <c r="J10" s="31">
        <v>5</v>
      </c>
      <c r="K10" s="31">
        <v>0.14285700000000001</v>
      </c>
      <c r="L10" s="87">
        <f t="shared" si="0"/>
        <v>16.019056476199477</v>
      </c>
    </row>
    <row r="11" spans="1:93" ht="12.75" x14ac:dyDescent="0.2">
      <c r="A11" s="29" t="s">
        <v>9</v>
      </c>
      <c r="B11" s="33">
        <f>1/J3</f>
        <v>0.14285714285714285</v>
      </c>
      <c r="C11" s="34">
        <f>1/J4</f>
        <v>0.2</v>
      </c>
      <c r="D11" s="34">
        <f>1/J5</f>
        <v>3.0000030000030002</v>
      </c>
      <c r="E11" s="34">
        <f>1/J6</f>
        <v>3.0000030000030002</v>
      </c>
      <c r="F11" s="34">
        <f>1/J7</f>
        <v>0.2</v>
      </c>
      <c r="G11" s="34">
        <f>1/J8</f>
        <v>3.0000030000030002</v>
      </c>
      <c r="H11" s="34">
        <f>1/J9</f>
        <v>0.1111111111111111</v>
      </c>
      <c r="I11" s="34">
        <f>1/J10</f>
        <v>0.2</v>
      </c>
      <c r="J11" s="28">
        <v>1</v>
      </c>
      <c r="K11" s="31">
        <v>0.111111</v>
      </c>
      <c r="L11" s="87">
        <f t="shared" si="0"/>
        <v>10.965088253977253</v>
      </c>
    </row>
    <row r="12" spans="1:93" ht="12.75" x14ac:dyDescent="0.2">
      <c r="A12" s="29" t="s">
        <v>10</v>
      </c>
      <c r="B12" s="33">
        <f>1/K3</f>
        <v>3.0000030000030002</v>
      </c>
      <c r="C12" s="34">
        <f>1/K4</f>
        <v>0.33333333333333331</v>
      </c>
      <c r="D12" s="34">
        <f>1/K5</f>
        <v>9.0000090000089994</v>
      </c>
      <c r="E12" s="34">
        <f>1/K6</f>
        <v>9.0000090000089994</v>
      </c>
      <c r="F12" s="34">
        <f>1/K7</f>
        <v>7.0000070000069998</v>
      </c>
      <c r="G12" s="34">
        <f>1/K8</f>
        <v>9.0000090000089994</v>
      </c>
      <c r="H12" s="34">
        <f>1/K9</f>
        <v>0.33333333333333331</v>
      </c>
      <c r="I12" s="34">
        <f>1/K10</f>
        <v>7.0000070000069998</v>
      </c>
      <c r="J12" s="34">
        <f>1/K11</f>
        <v>9.0000090000089994</v>
      </c>
      <c r="K12" s="28">
        <v>1</v>
      </c>
      <c r="L12" s="87">
        <f t="shared" si="0"/>
        <v>54.666719666719672</v>
      </c>
    </row>
    <row r="13" spans="1:93" ht="15.75" customHeight="1" x14ac:dyDescent="0.2">
      <c r="A13" s="2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87"/>
    </row>
    <row r="14" spans="1:93" ht="15.75" customHeight="1" x14ac:dyDescent="0.2">
      <c r="A14" s="38" t="s">
        <v>76</v>
      </c>
      <c r="B14" s="39">
        <f t="shared" ref="B14:K14" si="1">SUM(B3:B12)</f>
        <v>10.907945507945508</v>
      </c>
      <c r="C14" s="39">
        <f t="shared" si="1"/>
        <v>5.6317486984156986</v>
      </c>
      <c r="D14" s="39">
        <f t="shared" si="1"/>
        <v>52.000027000026996</v>
      </c>
      <c r="E14" s="39">
        <f t="shared" si="1"/>
        <v>42.666693333360335</v>
      </c>
      <c r="F14" s="39">
        <f t="shared" si="1"/>
        <v>26.266680333347328</v>
      </c>
      <c r="G14" s="39">
        <f t="shared" si="1"/>
        <v>52.000024000023998</v>
      </c>
      <c r="H14" s="39">
        <f t="shared" si="1"/>
        <v>2.7301575873015875</v>
      </c>
      <c r="I14" s="39">
        <f t="shared" si="1"/>
        <v>29.200006000006997</v>
      </c>
      <c r="J14" s="39">
        <f t="shared" si="1"/>
        <v>42.000008000009004</v>
      </c>
      <c r="K14" s="39">
        <f t="shared" si="1"/>
        <v>8.0634910000000009</v>
      </c>
      <c r="L14" s="87">
        <f>SUM(B14:K14)</f>
        <v>271.46678146043746</v>
      </c>
    </row>
    <row r="15" spans="1:93" ht="15.75" customHeight="1" x14ac:dyDescent="0.2">
      <c r="A15" s="11"/>
      <c r="B15" s="11"/>
    </row>
    <row r="16" spans="1:93" x14ac:dyDescent="0.25">
      <c r="A16" s="11"/>
      <c r="B16" s="11"/>
      <c r="D16" s="139" t="s">
        <v>87</v>
      </c>
      <c r="E16" s="140"/>
      <c r="F16" s="140"/>
      <c r="G16" s="140"/>
    </row>
    <row r="17" spans="1:13" ht="39" x14ac:dyDescent="0.25">
      <c r="A17" s="27" t="s">
        <v>97</v>
      </c>
      <c r="B17" s="28" t="s">
        <v>1</v>
      </c>
      <c r="C17" s="28" t="s">
        <v>16</v>
      </c>
      <c r="D17" s="29" t="s">
        <v>125</v>
      </c>
      <c r="E17" s="29" t="s">
        <v>4</v>
      </c>
      <c r="F17" s="29" t="s">
        <v>5</v>
      </c>
      <c r="G17" s="29" t="s">
        <v>6</v>
      </c>
      <c r="H17" s="29" t="s">
        <v>7</v>
      </c>
      <c r="I17" s="29" t="s">
        <v>8</v>
      </c>
      <c r="J17" s="29" t="s">
        <v>9</v>
      </c>
      <c r="K17" s="29" t="s">
        <v>10</v>
      </c>
      <c r="L17" s="40" t="s">
        <v>88</v>
      </c>
    </row>
    <row r="18" spans="1:13" ht="12.75" x14ac:dyDescent="0.2">
      <c r="A18" s="29" t="s">
        <v>1</v>
      </c>
      <c r="B18" s="41">
        <f t="shared" ref="B18:B27" si="2">B3/$B$14</f>
        <v>9.1676292228594775E-2</v>
      </c>
      <c r="C18" s="41">
        <f t="shared" ref="C18:C27" si="3">C3/$C$14</f>
        <v>5.9188187870274099E-2</v>
      </c>
      <c r="D18" s="41">
        <f t="shared" ref="D18:D27" si="4">D3/$D$14</f>
        <v>0.17307683321001599</v>
      </c>
      <c r="E18" s="41">
        <f t="shared" ref="E18:E27" si="5">E3/$E$14</f>
        <v>0.16406239746089776</v>
      </c>
      <c r="F18" s="41">
        <f t="shared" ref="F18:F27" si="6">F3/$F$14</f>
        <v>0.19035523090644088</v>
      </c>
      <c r="G18" s="41">
        <f t="shared" ref="G18:G27" si="7">G3/$G$14</f>
        <v>0.17307684319522326</v>
      </c>
      <c r="H18" s="41">
        <f t="shared" ref="H18:H27" si="8">H3/$H$14</f>
        <v>0.12209295227146838</v>
      </c>
      <c r="I18" s="41">
        <f t="shared" ref="I18:I27" si="9">I3/$I$14</f>
        <v>0.1712328415274573</v>
      </c>
      <c r="J18" s="41">
        <f t="shared" ref="J18:J27" si="10">J3/$J$14</f>
        <v>0.16666663492060524</v>
      </c>
      <c r="K18" s="41">
        <f t="shared" ref="K18:K27" si="11">K3/$K$14</f>
        <v>4.1338546790713845E-2</v>
      </c>
      <c r="L18" s="42">
        <f t="shared" ref="L18:L27" si="12">AVERAGE(B18:K18)</f>
        <v>0.13527667603816917</v>
      </c>
    </row>
    <row r="19" spans="1:13" ht="12.75" x14ac:dyDescent="0.2">
      <c r="A19" s="29" t="s">
        <v>2</v>
      </c>
      <c r="B19" s="41">
        <f t="shared" si="2"/>
        <v>0.27502915171493603</v>
      </c>
      <c r="C19" s="41">
        <f t="shared" si="3"/>
        <v>0.17756474117556348</v>
      </c>
      <c r="D19" s="41">
        <f t="shared" si="4"/>
        <v>0.17307683321001599</v>
      </c>
      <c r="E19" s="41">
        <f t="shared" si="5"/>
        <v>0.16406239746089776</v>
      </c>
      <c r="F19" s="41">
        <f t="shared" si="6"/>
        <v>0.19035523090644088</v>
      </c>
      <c r="G19" s="41">
        <f t="shared" si="7"/>
        <v>0.17307684319522326</v>
      </c>
      <c r="H19" s="41">
        <f t="shared" si="8"/>
        <v>0.12209295227146838</v>
      </c>
      <c r="I19" s="41">
        <f t="shared" si="9"/>
        <v>0.1712328415274573</v>
      </c>
      <c r="J19" s="41">
        <f t="shared" si="10"/>
        <v>0.11904759637186088</v>
      </c>
      <c r="K19" s="41">
        <f t="shared" si="11"/>
        <v>0.37204729316371776</v>
      </c>
      <c r="L19" s="42">
        <f t="shared" si="12"/>
        <v>0.19375858809975818</v>
      </c>
    </row>
    <row r="20" spans="1:13" ht="12.75" x14ac:dyDescent="0.2">
      <c r="A20" s="29" t="s">
        <v>127</v>
      </c>
      <c r="B20" s="41">
        <f t="shared" si="2"/>
        <v>1.0186254692066085E-2</v>
      </c>
      <c r="C20" s="41">
        <f t="shared" si="3"/>
        <v>1.9729415686173719E-2</v>
      </c>
      <c r="D20" s="41">
        <f t="shared" si="4"/>
        <v>1.9230759245557331E-2</v>
      </c>
      <c r="E20" s="41">
        <f t="shared" si="5"/>
        <v>7.8124873046904898E-3</v>
      </c>
      <c r="F20" s="41">
        <f t="shared" si="6"/>
        <v>7.6142092362576352E-3</v>
      </c>
      <c r="G20" s="41">
        <f t="shared" si="7"/>
        <v>1.9230760355024808E-2</v>
      </c>
      <c r="H20" s="41">
        <f t="shared" si="8"/>
        <v>4.0697650757156131E-2</v>
      </c>
      <c r="I20" s="41">
        <f t="shared" si="9"/>
        <v>1.1415511352974384E-2</v>
      </c>
      <c r="J20" s="41">
        <f t="shared" si="10"/>
        <v>7.9364984882843003E-3</v>
      </c>
      <c r="K20" s="41">
        <f t="shared" si="11"/>
        <v>1.3779515596904615E-2</v>
      </c>
      <c r="L20" s="42">
        <f t="shared" si="12"/>
        <v>1.5763306271508949E-2</v>
      </c>
    </row>
    <row r="21" spans="1:13" ht="12.75" x14ac:dyDescent="0.2">
      <c r="A21" s="29" t="s">
        <v>4</v>
      </c>
      <c r="B21" s="41">
        <f t="shared" si="2"/>
        <v>1.3096613175513538E-2</v>
      </c>
      <c r="C21" s="41">
        <f t="shared" si="3"/>
        <v>2.5366391596509066E-2</v>
      </c>
      <c r="D21" s="41">
        <f t="shared" si="4"/>
        <v>5.7692335429007424E-2</v>
      </c>
      <c r="E21" s="41">
        <f t="shared" si="5"/>
        <v>2.3437485351556823E-2</v>
      </c>
      <c r="F21" s="41">
        <f t="shared" si="6"/>
        <v>1.2690336036747331E-2</v>
      </c>
      <c r="G21" s="41">
        <f t="shared" si="7"/>
        <v>5.7692281065074423E-2</v>
      </c>
      <c r="H21" s="41">
        <f t="shared" si="8"/>
        <v>4.0697650757156131E-2</v>
      </c>
      <c r="I21" s="41">
        <f t="shared" si="9"/>
        <v>1.1415511352974384E-2</v>
      </c>
      <c r="J21" s="41">
        <f t="shared" si="10"/>
        <v>7.9364984882843003E-3</v>
      </c>
      <c r="K21" s="41">
        <f t="shared" si="11"/>
        <v>1.3779515596904615E-2</v>
      </c>
      <c r="L21" s="42">
        <f t="shared" si="12"/>
        <v>2.6380461884972801E-2</v>
      </c>
    </row>
    <row r="22" spans="1:13" ht="12.75" x14ac:dyDescent="0.2">
      <c r="A22" s="29" t="s">
        <v>5</v>
      </c>
      <c r="B22" s="41">
        <f t="shared" si="2"/>
        <v>1.8335258445718955E-2</v>
      </c>
      <c r="C22" s="41">
        <f t="shared" si="3"/>
        <v>3.5512948235112696E-2</v>
      </c>
      <c r="D22" s="41">
        <f t="shared" si="4"/>
        <v>9.615379622778665E-2</v>
      </c>
      <c r="E22" s="41">
        <f t="shared" si="5"/>
        <v>7.0312526367196843E-2</v>
      </c>
      <c r="F22" s="41">
        <f t="shared" si="6"/>
        <v>3.8071046181288176E-2</v>
      </c>
      <c r="G22" s="41">
        <f t="shared" si="7"/>
        <v>9.6153801775124031E-2</v>
      </c>
      <c r="H22" s="41">
        <f t="shared" si="8"/>
        <v>5.2325550973486457E-2</v>
      </c>
      <c r="I22" s="41">
        <f t="shared" si="9"/>
        <v>0.10273970491647437</v>
      </c>
      <c r="J22" s="41">
        <f t="shared" si="10"/>
        <v>0.11904759637186088</v>
      </c>
      <c r="K22" s="41">
        <f t="shared" si="11"/>
        <v>1.7716520053163078E-2</v>
      </c>
      <c r="L22" s="42">
        <f t="shared" si="12"/>
        <v>6.4636874954721216E-2</v>
      </c>
    </row>
    <row r="23" spans="1:13" ht="12.75" x14ac:dyDescent="0.2">
      <c r="A23" s="29" t="s">
        <v>6</v>
      </c>
      <c r="B23" s="41">
        <f t="shared" si="2"/>
        <v>1.0186254692066085E-2</v>
      </c>
      <c r="C23" s="41">
        <f t="shared" si="3"/>
        <v>1.9729415686173719E-2</v>
      </c>
      <c r="D23" s="41">
        <f t="shared" si="4"/>
        <v>1.9230759245557331E-2</v>
      </c>
      <c r="E23" s="41">
        <f t="shared" si="5"/>
        <v>7.8124951171856067E-3</v>
      </c>
      <c r="F23" s="41">
        <f t="shared" si="6"/>
        <v>7.6142092362576352E-3</v>
      </c>
      <c r="G23" s="41">
        <f t="shared" si="7"/>
        <v>1.9230760355024808E-2</v>
      </c>
      <c r="H23" s="41">
        <f t="shared" si="8"/>
        <v>4.0697650757156131E-2</v>
      </c>
      <c r="I23" s="41">
        <f t="shared" si="9"/>
        <v>1.1415511352974384E-2</v>
      </c>
      <c r="J23" s="41">
        <f t="shared" si="10"/>
        <v>7.9364984882843003E-3</v>
      </c>
      <c r="K23" s="41">
        <f t="shared" si="11"/>
        <v>1.3779515596904615E-2</v>
      </c>
      <c r="L23" s="42">
        <f t="shared" si="12"/>
        <v>1.5763307052758458E-2</v>
      </c>
    </row>
    <row r="24" spans="1:13" ht="12.75" x14ac:dyDescent="0.2">
      <c r="A24" s="29" t="s">
        <v>7</v>
      </c>
      <c r="B24" s="41">
        <f t="shared" si="2"/>
        <v>0.27502915171493603</v>
      </c>
      <c r="C24" s="41">
        <f t="shared" si="3"/>
        <v>0.53269475622144669</v>
      </c>
      <c r="D24" s="41">
        <f t="shared" si="4"/>
        <v>0.17307700628702224</v>
      </c>
      <c r="E24" s="41">
        <f t="shared" si="5"/>
        <v>0.2109375791015905</v>
      </c>
      <c r="F24" s="41">
        <f t="shared" si="6"/>
        <v>0.26649758976660698</v>
      </c>
      <c r="G24" s="41">
        <f t="shared" si="7"/>
        <v>0.17307701627223954</v>
      </c>
      <c r="H24" s="41">
        <f t="shared" si="8"/>
        <v>0.36627922309362826</v>
      </c>
      <c r="I24" s="41">
        <f t="shared" si="9"/>
        <v>0.23972597813844021</v>
      </c>
      <c r="J24" s="41">
        <f t="shared" si="10"/>
        <v>0.2142856734693496</v>
      </c>
      <c r="K24" s="41">
        <f t="shared" si="11"/>
        <v>0.37204729316371776</v>
      </c>
      <c r="L24" s="42">
        <f t="shared" si="12"/>
        <v>0.28236512672289776</v>
      </c>
    </row>
    <row r="25" spans="1:13" ht="12.75" x14ac:dyDescent="0.2">
      <c r="A25" s="29" t="s">
        <v>8</v>
      </c>
      <c r="B25" s="41">
        <f t="shared" si="2"/>
        <v>1.8335258445718955E-2</v>
      </c>
      <c r="C25" s="41">
        <f t="shared" si="3"/>
        <v>3.5512948235112696E-2</v>
      </c>
      <c r="D25" s="41">
        <f t="shared" si="4"/>
        <v>5.7692335429007424E-2</v>
      </c>
      <c r="E25" s="41">
        <f t="shared" si="5"/>
        <v>7.0312526367196843E-2</v>
      </c>
      <c r="F25" s="41">
        <f t="shared" si="6"/>
        <v>1.2690348727096058E-2</v>
      </c>
      <c r="G25" s="41">
        <f t="shared" si="7"/>
        <v>5.7692338757413184E-2</v>
      </c>
      <c r="H25" s="41">
        <f t="shared" si="8"/>
        <v>5.2325603299089744E-2</v>
      </c>
      <c r="I25" s="41">
        <f t="shared" si="9"/>
        <v>3.4246568305491457E-2</v>
      </c>
      <c r="J25" s="41">
        <f t="shared" si="10"/>
        <v>0.11904759637186088</v>
      </c>
      <c r="K25" s="41">
        <f t="shared" si="11"/>
        <v>1.7716520053163078E-2</v>
      </c>
      <c r="L25" s="42">
        <f t="shared" si="12"/>
        <v>4.7557204399115031E-2</v>
      </c>
    </row>
    <row r="26" spans="1:13" ht="12.75" x14ac:dyDescent="0.2">
      <c r="A26" s="29" t="s">
        <v>9</v>
      </c>
      <c r="B26" s="41">
        <f t="shared" si="2"/>
        <v>1.3096613175513538E-2</v>
      </c>
      <c r="C26" s="41">
        <f t="shared" si="3"/>
        <v>3.5512948235112696E-2</v>
      </c>
      <c r="D26" s="41">
        <f t="shared" si="4"/>
        <v>5.7692335429007424E-2</v>
      </c>
      <c r="E26" s="41">
        <f t="shared" si="5"/>
        <v>7.0312526367196843E-2</v>
      </c>
      <c r="F26" s="41">
        <f t="shared" si="6"/>
        <v>7.6142092362576352E-3</v>
      </c>
      <c r="G26" s="41">
        <f t="shared" si="7"/>
        <v>5.7692338757413184E-2</v>
      </c>
      <c r="H26" s="41">
        <f t="shared" si="8"/>
        <v>4.0697691454847577E-2</v>
      </c>
      <c r="I26" s="41">
        <f t="shared" si="9"/>
        <v>6.8493136610982917E-3</v>
      </c>
      <c r="J26" s="41">
        <f t="shared" si="10"/>
        <v>2.3809519274372175E-2</v>
      </c>
      <c r="K26" s="41">
        <f t="shared" si="11"/>
        <v>1.3779515596904615E-2</v>
      </c>
      <c r="L26" s="42">
        <f t="shared" si="12"/>
        <v>3.2705701118772398E-2</v>
      </c>
    </row>
    <row r="27" spans="1:13" ht="12.75" x14ac:dyDescent="0.2">
      <c r="A27" s="29" t="s">
        <v>10</v>
      </c>
      <c r="B27" s="41">
        <f t="shared" si="2"/>
        <v>0.27502915171493603</v>
      </c>
      <c r="C27" s="41">
        <f t="shared" si="3"/>
        <v>5.9188247058521153E-2</v>
      </c>
      <c r="D27" s="41">
        <f t="shared" si="4"/>
        <v>0.17307700628702224</v>
      </c>
      <c r="E27" s="41">
        <f t="shared" si="5"/>
        <v>0.2109375791015905</v>
      </c>
      <c r="F27" s="41">
        <f t="shared" si="6"/>
        <v>0.26649758976660698</v>
      </c>
      <c r="G27" s="41">
        <f t="shared" si="7"/>
        <v>0.17307701627223954</v>
      </c>
      <c r="H27" s="41">
        <f t="shared" si="8"/>
        <v>0.12209307436454274</v>
      </c>
      <c r="I27" s="41">
        <f t="shared" si="9"/>
        <v>0.23972621786465806</v>
      </c>
      <c r="J27" s="41">
        <f t="shared" si="10"/>
        <v>0.21428588775523733</v>
      </c>
      <c r="K27" s="41">
        <f t="shared" si="11"/>
        <v>0.12401576438790592</v>
      </c>
      <c r="L27" s="42">
        <f t="shared" si="12"/>
        <v>0.18579275345732604</v>
      </c>
    </row>
    <row r="28" spans="1:13" ht="15.75" customHeight="1" x14ac:dyDescent="0.2">
      <c r="A28" s="28"/>
      <c r="B28" s="37"/>
      <c r="C28" s="37"/>
      <c r="D28" s="28"/>
      <c r="E28" s="37"/>
      <c r="F28" s="37"/>
      <c r="G28" s="37"/>
      <c r="H28" s="37"/>
      <c r="I28" s="37"/>
      <c r="J28" s="37"/>
      <c r="K28" s="37"/>
      <c r="L28" s="37"/>
    </row>
    <row r="29" spans="1:13" ht="15.75" customHeight="1" x14ac:dyDescent="0.2">
      <c r="A29" s="38" t="s">
        <v>76</v>
      </c>
      <c r="B29" s="43">
        <f t="shared" ref="B29:K29" si="13">SUM(B18:B27)</f>
        <v>0.99999999999999989</v>
      </c>
      <c r="C29" s="43">
        <f t="shared" si="13"/>
        <v>0.99999999999999989</v>
      </c>
      <c r="D29" s="43">
        <f t="shared" si="13"/>
        <v>1</v>
      </c>
      <c r="E29" s="43">
        <f t="shared" si="13"/>
        <v>1</v>
      </c>
      <c r="F29" s="43">
        <f t="shared" si="13"/>
        <v>1.0000000000000002</v>
      </c>
      <c r="G29" s="43">
        <f t="shared" si="13"/>
        <v>1</v>
      </c>
      <c r="H29" s="43">
        <f t="shared" si="13"/>
        <v>1</v>
      </c>
      <c r="I29" s="43">
        <f t="shared" si="13"/>
        <v>1</v>
      </c>
      <c r="J29" s="43">
        <f t="shared" si="13"/>
        <v>1</v>
      </c>
      <c r="K29" s="43">
        <f t="shared" si="13"/>
        <v>0.99999999999999989</v>
      </c>
      <c r="L29" s="37"/>
    </row>
    <row r="30" spans="1:13" ht="15.75" customHeight="1" x14ac:dyDescent="0.2">
      <c r="A30" s="11"/>
      <c r="B30" s="11"/>
    </row>
    <row r="31" spans="1:13" x14ac:dyDescent="0.25">
      <c r="B31" s="11"/>
      <c r="D31" s="139" t="s">
        <v>89</v>
      </c>
      <c r="E31" s="140"/>
      <c r="F31" s="140"/>
      <c r="G31" s="140"/>
    </row>
    <row r="32" spans="1:13" ht="39" x14ac:dyDescent="0.25">
      <c r="A32" s="27" t="s">
        <v>97</v>
      </c>
      <c r="B32" s="28" t="s">
        <v>1</v>
      </c>
      <c r="C32" s="28" t="s">
        <v>16</v>
      </c>
      <c r="D32" s="29" t="s">
        <v>125</v>
      </c>
      <c r="E32" s="29" t="s">
        <v>4</v>
      </c>
      <c r="F32" s="29" t="s">
        <v>5</v>
      </c>
      <c r="G32" s="29" t="s">
        <v>6</v>
      </c>
      <c r="H32" s="29" t="s">
        <v>7</v>
      </c>
      <c r="I32" s="29" t="s">
        <v>8</v>
      </c>
      <c r="J32" s="29" t="s">
        <v>9</v>
      </c>
      <c r="K32" s="29" t="s">
        <v>10</v>
      </c>
      <c r="L32" s="28" t="s">
        <v>90</v>
      </c>
      <c r="M32" s="28" t="s">
        <v>91</v>
      </c>
    </row>
    <row r="33" spans="1:57" ht="12.75" x14ac:dyDescent="0.2">
      <c r="A33" s="29" t="s">
        <v>1</v>
      </c>
      <c r="B33" s="41">
        <f t="shared" ref="B33:B42" si="14">B3*$L$18</f>
        <v>0.13527667603816917</v>
      </c>
      <c r="C33" s="44">
        <f t="shared" ref="C33:C42" si="15">C3*$L$19</f>
        <v>6.4586131447056688E-2</v>
      </c>
      <c r="D33" s="44">
        <f t="shared" ref="D33:D42" si="16">D3*$L$20</f>
        <v>0.14186975644358055</v>
      </c>
      <c r="E33" s="44">
        <f t="shared" ref="E33:E42" si="17">E3*$L$21</f>
        <v>0.1846632331948096</v>
      </c>
      <c r="F33" s="44">
        <f t="shared" ref="F33:F42" si="18">F3*$L$22</f>
        <v>0.32318437477360606</v>
      </c>
      <c r="G33" s="41">
        <f t="shared" ref="G33:G42" si="19">G3*$L$23</f>
        <v>0.14186976347482613</v>
      </c>
      <c r="H33" s="41">
        <f t="shared" ref="H33:H42" si="20">H3*$L$24</f>
        <v>9.412161478592368E-2</v>
      </c>
      <c r="I33" s="41">
        <f t="shared" ref="I33:I42" si="21">I3*$L$25</f>
        <v>0.23778602199557516</v>
      </c>
      <c r="J33" s="41">
        <f t="shared" ref="J33:J42" si="22">J3*$L$26</f>
        <v>0.22893990783140677</v>
      </c>
      <c r="K33" s="41">
        <f t="shared" ref="K33:K42" si="23">K3*$L$27</f>
        <v>6.1930855888190861E-2</v>
      </c>
      <c r="L33" s="45">
        <f t="shared" ref="L33:L42" si="24">SUM(B33:K33)</f>
        <v>1.6142283358731446</v>
      </c>
      <c r="M33" s="45">
        <f t="shared" ref="M33:M42" si="25">L33/L18</f>
        <v>11.932791247899083</v>
      </c>
    </row>
    <row r="34" spans="1:57" ht="12.75" x14ac:dyDescent="0.2">
      <c r="A34" s="29" t="s">
        <v>2</v>
      </c>
      <c r="B34" s="41">
        <f t="shared" si="14"/>
        <v>0.4058304339449415</v>
      </c>
      <c r="C34" s="44">
        <f t="shared" si="15"/>
        <v>0.19375858809975818</v>
      </c>
      <c r="D34" s="44">
        <f t="shared" si="16"/>
        <v>0.14186975644358055</v>
      </c>
      <c r="E34" s="44">
        <f t="shared" si="17"/>
        <v>0.1846632331948096</v>
      </c>
      <c r="F34" s="44">
        <f t="shared" si="18"/>
        <v>0.32318437477360606</v>
      </c>
      <c r="G34" s="41">
        <f t="shared" si="19"/>
        <v>0.14186976347482613</v>
      </c>
      <c r="H34" s="41">
        <f t="shared" si="20"/>
        <v>9.412161478592368E-2</v>
      </c>
      <c r="I34" s="41">
        <f t="shared" si="21"/>
        <v>0.23778602199557516</v>
      </c>
      <c r="J34" s="41">
        <f t="shared" si="22"/>
        <v>0.16352850559386201</v>
      </c>
      <c r="K34" s="41">
        <f t="shared" si="23"/>
        <v>0.55737826037197813</v>
      </c>
      <c r="L34" s="45">
        <f t="shared" si="24"/>
        <v>2.4439905526788608</v>
      </c>
      <c r="M34" s="45">
        <f t="shared" si="25"/>
        <v>12.613585682305613</v>
      </c>
    </row>
    <row r="35" spans="1:57" ht="12.75" x14ac:dyDescent="0.2">
      <c r="A35" s="29" t="s">
        <v>127</v>
      </c>
      <c r="B35" s="41">
        <f t="shared" si="14"/>
        <v>1.5030741782018797E-2</v>
      </c>
      <c r="C35" s="44">
        <f t="shared" si="15"/>
        <v>2.1528732011084243E-2</v>
      </c>
      <c r="D35" s="44">
        <f t="shared" si="16"/>
        <v>1.5763306271508949E-2</v>
      </c>
      <c r="E35" s="44">
        <f t="shared" si="17"/>
        <v>8.7934785015036376E-3</v>
      </c>
      <c r="F35" s="44">
        <f t="shared" si="18"/>
        <v>1.2927374990944243E-2</v>
      </c>
      <c r="G35" s="41">
        <f t="shared" si="19"/>
        <v>1.5763307052758458E-2</v>
      </c>
      <c r="H35" s="41">
        <f t="shared" si="20"/>
        <v>3.1373871595307891E-2</v>
      </c>
      <c r="I35" s="41">
        <f t="shared" si="21"/>
        <v>1.5852385613970212E-2</v>
      </c>
      <c r="J35" s="41">
        <f t="shared" si="22"/>
        <v>1.090188947102376E-2</v>
      </c>
      <c r="K35" s="41">
        <f t="shared" si="23"/>
        <v>2.0643618629396954E-2</v>
      </c>
      <c r="L35" s="45">
        <f t="shared" si="24"/>
        <v>0.16857870591951712</v>
      </c>
      <c r="M35" s="45">
        <f t="shared" si="25"/>
        <v>10.694374835830672</v>
      </c>
    </row>
    <row r="36" spans="1:57" ht="12.75" x14ac:dyDescent="0.2">
      <c r="A36" s="29" t="s">
        <v>4</v>
      </c>
      <c r="B36" s="41">
        <f t="shared" si="14"/>
        <v>1.9325239434024168E-2</v>
      </c>
      <c r="C36" s="44">
        <f t="shared" si="15"/>
        <v>2.7679798299965454E-2</v>
      </c>
      <c r="D36" s="44">
        <f t="shared" si="16"/>
        <v>4.7289966104492952E-2</v>
      </c>
      <c r="E36" s="44">
        <f t="shared" si="17"/>
        <v>2.6380461884972801E-2</v>
      </c>
      <c r="F36" s="44">
        <f t="shared" si="18"/>
        <v>2.1545603439282086E-2</v>
      </c>
      <c r="G36" s="41">
        <f t="shared" si="19"/>
        <v>4.7289921158275378E-2</v>
      </c>
      <c r="H36" s="41">
        <f t="shared" si="20"/>
        <v>3.1373871595307891E-2</v>
      </c>
      <c r="I36" s="41">
        <f t="shared" si="21"/>
        <v>1.5852385613970212E-2</v>
      </c>
      <c r="J36" s="41">
        <f t="shared" si="22"/>
        <v>1.090188947102376E-2</v>
      </c>
      <c r="K36" s="41">
        <f t="shared" si="23"/>
        <v>2.0643618629396954E-2</v>
      </c>
      <c r="L36" s="45">
        <f t="shared" si="24"/>
        <v>0.26828275563071163</v>
      </c>
      <c r="M36" s="45">
        <f t="shared" si="25"/>
        <v>10.169752023315958</v>
      </c>
    </row>
    <row r="37" spans="1:57" ht="12.75" x14ac:dyDescent="0.2">
      <c r="A37" s="29" t="s">
        <v>5</v>
      </c>
      <c r="B37" s="41">
        <f t="shared" si="14"/>
        <v>2.7055335207633837E-2</v>
      </c>
      <c r="C37" s="44">
        <f t="shared" si="15"/>
        <v>3.8751717619951637E-2</v>
      </c>
      <c r="D37" s="44">
        <f t="shared" si="16"/>
        <v>7.8816531357544739E-2</v>
      </c>
      <c r="E37" s="44">
        <f t="shared" si="17"/>
        <v>7.9141464796383204E-2</v>
      </c>
      <c r="F37" s="44">
        <f t="shared" si="18"/>
        <v>6.4636874954721216E-2</v>
      </c>
      <c r="G37" s="41">
        <f t="shared" si="19"/>
        <v>7.8816535263792287E-2</v>
      </c>
      <c r="H37" s="41">
        <f t="shared" si="20"/>
        <v>4.033783490825301E-2</v>
      </c>
      <c r="I37" s="41">
        <f t="shared" si="21"/>
        <v>0.14267161319734509</v>
      </c>
      <c r="J37" s="41">
        <f t="shared" si="22"/>
        <v>0.16352850559386201</v>
      </c>
      <c r="K37" s="41">
        <f t="shared" si="23"/>
        <v>2.6541795380653228E-2</v>
      </c>
      <c r="L37" s="45">
        <f t="shared" si="24"/>
        <v>0.74029820828014026</v>
      </c>
      <c r="M37" s="45">
        <f t="shared" si="25"/>
        <v>11.453186881307715</v>
      </c>
    </row>
    <row r="38" spans="1:57" ht="12.75" x14ac:dyDescent="0.2">
      <c r="A38" s="29" t="s">
        <v>6</v>
      </c>
      <c r="B38" s="41">
        <f t="shared" si="14"/>
        <v>1.5030741782018797E-2</v>
      </c>
      <c r="C38" s="44">
        <f t="shared" si="15"/>
        <v>2.1528732011084243E-2</v>
      </c>
      <c r="D38" s="44">
        <f t="shared" si="16"/>
        <v>1.5763306271508949E-2</v>
      </c>
      <c r="E38" s="44">
        <f t="shared" si="17"/>
        <v>8.7934872949909336E-3</v>
      </c>
      <c r="F38" s="44">
        <f t="shared" si="18"/>
        <v>1.2927374990944243E-2</v>
      </c>
      <c r="G38" s="41">
        <f t="shared" si="19"/>
        <v>1.5763307052758458E-2</v>
      </c>
      <c r="H38" s="41">
        <f t="shared" si="20"/>
        <v>3.1373871595307891E-2</v>
      </c>
      <c r="I38" s="41">
        <f t="shared" si="21"/>
        <v>1.5852385613970212E-2</v>
      </c>
      <c r="J38" s="41">
        <f t="shared" si="22"/>
        <v>1.090188947102376E-2</v>
      </c>
      <c r="K38" s="41">
        <f t="shared" si="23"/>
        <v>2.0643618629396954E-2</v>
      </c>
      <c r="L38" s="45">
        <f t="shared" si="24"/>
        <v>0.16857871471300445</v>
      </c>
      <c r="M38" s="45">
        <f t="shared" si="25"/>
        <v>10.694374863649216</v>
      </c>
    </row>
    <row r="39" spans="1:57" ht="12.75" x14ac:dyDescent="0.2">
      <c r="A39" s="29" t="s">
        <v>7</v>
      </c>
      <c r="B39" s="41">
        <f t="shared" si="14"/>
        <v>0.4058304339449415</v>
      </c>
      <c r="C39" s="44">
        <f t="shared" si="15"/>
        <v>0.58127634557562013</v>
      </c>
      <c r="D39" s="44">
        <f t="shared" si="16"/>
        <v>0.14186989831347885</v>
      </c>
      <c r="E39" s="44">
        <f t="shared" si="17"/>
        <v>0.23742439438914958</v>
      </c>
      <c r="F39" s="44">
        <f t="shared" si="18"/>
        <v>0.45245857714162563</v>
      </c>
      <c r="G39" s="41">
        <f t="shared" si="19"/>
        <v>0.14186990534473146</v>
      </c>
      <c r="H39" s="41">
        <f t="shared" si="20"/>
        <v>0.28236512672289776</v>
      </c>
      <c r="I39" s="41">
        <f t="shared" si="21"/>
        <v>0.33290043079380521</v>
      </c>
      <c r="J39" s="41">
        <f t="shared" si="22"/>
        <v>0.2943513100689516</v>
      </c>
      <c r="K39" s="41">
        <f t="shared" si="23"/>
        <v>0.55737826037197813</v>
      </c>
      <c r="L39" s="45">
        <f t="shared" si="24"/>
        <v>3.4277246826671801</v>
      </c>
      <c r="M39" s="45">
        <f t="shared" si="25"/>
        <v>12.139334352117132</v>
      </c>
    </row>
    <row r="40" spans="1:57" ht="12.75" x14ac:dyDescent="0.2">
      <c r="A40" s="29" t="s">
        <v>8</v>
      </c>
      <c r="B40" s="41">
        <f t="shared" si="14"/>
        <v>2.7055335207633837E-2</v>
      </c>
      <c r="C40" s="44">
        <f t="shared" si="15"/>
        <v>3.8751717619951637E-2</v>
      </c>
      <c r="D40" s="44">
        <f t="shared" si="16"/>
        <v>4.7289966104492952E-2</v>
      </c>
      <c r="E40" s="44">
        <f t="shared" si="17"/>
        <v>7.9141464796383204E-2</v>
      </c>
      <c r="F40" s="44">
        <f t="shared" si="18"/>
        <v>2.1545624984907072E-2</v>
      </c>
      <c r="G40" s="41">
        <f t="shared" si="19"/>
        <v>4.7289968448243826E-2</v>
      </c>
      <c r="H40" s="41">
        <f t="shared" si="20"/>
        <v>4.0337875246128252E-2</v>
      </c>
      <c r="I40" s="41">
        <f t="shared" si="21"/>
        <v>4.7557204399115031E-2</v>
      </c>
      <c r="J40" s="41">
        <f t="shared" si="22"/>
        <v>0.16352850559386201</v>
      </c>
      <c r="K40" s="41">
        <f t="shared" si="23"/>
        <v>2.6541795380653228E-2</v>
      </c>
      <c r="L40" s="45">
        <f t="shared" si="24"/>
        <v>0.53903945778137108</v>
      </c>
      <c r="M40" s="45">
        <f t="shared" si="25"/>
        <v>11.334548878390375</v>
      </c>
    </row>
    <row r="41" spans="1:57" ht="12.75" x14ac:dyDescent="0.2">
      <c r="A41" s="29" t="s">
        <v>9</v>
      </c>
      <c r="B41" s="41">
        <f t="shared" si="14"/>
        <v>1.9325239434024168E-2</v>
      </c>
      <c r="C41" s="44">
        <f t="shared" si="15"/>
        <v>3.8751717619951637E-2</v>
      </c>
      <c r="D41" s="44">
        <f t="shared" si="16"/>
        <v>4.7289966104492952E-2</v>
      </c>
      <c r="E41" s="44">
        <f t="shared" si="17"/>
        <v>7.9141464796383204E-2</v>
      </c>
      <c r="F41" s="44">
        <f t="shared" si="18"/>
        <v>1.2927374990944243E-2</v>
      </c>
      <c r="G41" s="41">
        <f t="shared" si="19"/>
        <v>4.7289968448243826E-2</v>
      </c>
      <c r="H41" s="41">
        <f t="shared" si="20"/>
        <v>3.137390296921086E-2</v>
      </c>
      <c r="I41" s="41">
        <f t="shared" si="21"/>
        <v>9.5114408798230073E-3</v>
      </c>
      <c r="J41" s="41">
        <f t="shared" si="22"/>
        <v>3.2705701118772398E-2</v>
      </c>
      <c r="K41" s="41">
        <f t="shared" si="23"/>
        <v>2.0643618629396954E-2</v>
      </c>
      <c r="L41" s="45">
        <f t="shared" si="24"/>
        <v>0.33896039499124331</v>
      </c>
      <c r="M41" s="45">
        <f t="shared" si="25"/>
        <v>10.363954399274046</v>
      </c>
    </row>
    <row r="42" spans="1:57" ht="12.75" x14ac:dyDescent="0.2">
      <c r="A42" s="29" t="s">
        <v>10</v>
      </c>
      <c r="B42" s="41">
        <f t="shared" si="14"/>
        <v>0.4058304339449415</v>
      </c>
      <c r="C42" s="44">
        <f t="shared" si="15"/>
        <v>6.4586196033252719E-2</v>
      </c>
      <c r="D42" s="44">
        <f t="shared" si="16"/>
        <v>0.14186989831347885</v>
      </c>
      <c r="E42" s="44">
        <f t="shared" si="17"/>
        <v>0.23742439438914958</v>
      </c>
      <c r="F42" s="44">
        <f t="shared" si="18"/>
        <v>0.45245857714162563</v>
      </c>
      <c r="G42" s="41">
        <f t="shared" si="19"/>
        <v>0.14186990534473146</v>
      </c>
      <c r="H42" s="41">
        <f t="shared" si="20"/>
        <v>9.4121708907632579E-2</v>
      </c>
      <c r="I42" s="41">
        <f t="shared" si="21"/>
        <v>0.33290076369456889</v>
      </c>
      <c r="J42" s="41">
        <f t="shared" si="22"/>
        <v>0.29435160442055597</v>
      </c>
      <c r="K42" s="41">
        <f t="shared" si="23"/>
        <v>0.18579275345732604</v>
      </c>
      <c r="L42" s="45">
        <f t="shared" si="24"/>
        <v>2.3512062356472629</v>
      </c>
      <c r="M42" s="45">
        <f t="shared" si="25"/>
        <v>12.654994298188823</v>
      </c>
    </row>
    <row r="43" spans="1:57" ht="12.75" x14ac:dyDescent="0.2">
      <c r="A43" s="46"/>
      <c r="B43" s="11"/>
      <c r="I43" s="11"/>
    </row>
    <row r="44" spans="1:57" ht="12.75" x14ac:dyDescent="0.2">
      <c r="A44" s="46" t="s">
        <v>92</v>
      </c>
      <c r="B44" s="47">
        <v>10</v>
      </c>
      <c r="J44" s="11"/>
    </row>
    <row r="45" spans="1:57" ht="12.75" x14ac:dyDescent="0.2">
      <c r="A45" s="46" t="s">
        <v>93</v>
      </c>
      <c r="B45" s="48">
        <f>SUM(M33:M42)/B44</f>
        <v>11.405089746227864</v>
      </c>
      <c r="K45" s="11"/>
    </row>
    <row r="46" spans="1:57" ht="12.75" x14ac:dyDescent="0.2">
      <c r="A46" s="25" t="s">
        <v>94</v>
      </c>
      <c r="B46" s="49">
        <f>(B45-B44)/(B44-1)</f>
        <v>0.15612108291420709</v>
      </c>
    </row>
    <row r="47" spans="1:57" ht="12.75" x14ac:dyDescent="0.2">
      <c r="A47" s="25" t="s">
        <v>95</v>
      </c>
      <c r="B47" s="47">
        <v>1.49</v>
      </c>
      <c r="BE47" s="11"/>
    </row>
    <row r="48" spans="1:57" ht="12.75" x14ac:dyDescent="0.2">
      <c r="A48" s="50" t="s">
        <v>96</v>
      </c>
      <c r="B48" s="51">
        <f>B46/B47</f>
        <v>0.10477925027799134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x14ac:dyDescent="0.25">
      <c r="A49" s="11"/>
      <c r="B49" s="11"/>
      <c r="D49" s="139"/>
      <c r="E49" s="140"/>
      <c r="F49" s="140"/>
      <c r="G49" s="140"/>
    </row>
    <row r="50" spans="1:57" x14ac:dyDescent="0.25">
      <c r="A50" s="26"/>
      <c r="B50" s="11"/>
      <c r="C50" s="11"/>
      <c r="D50" s="46"/>
      <c r="E50" s="46"/>
      <c r="F50" s="46"/>
      <c r="G50" s="46"/>
      <c r="H50" s="46"/>
      <c r="I50" s="46"/>
      <c r="J50" s="46"/>
      <c r="K50" s="46"/>
      <c r="L50" s="12"/>
    </row>
    <row r="51" spans="1:57" ht="12.75" x14ac:dyDescent="0.2">
      <c r="A51" s="46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57" ht="12.75" x14ac:dyDescent="0.2">
      <c r="A52" s="46"/>
      <c r="B52" s="11"/>
      <c r="C52" s="11"/>
    </row>
    <row r="53" spans="1:57" ht="12.75" x14ac:dyDescent="0.2">
      <c r="A53" s="46"/>
      <c r="C53" s="11"/>
      <c r="D53" s="11"/>
    </row>
    <row r="54" spans="1:57" ht="12.75" x14ac:dyDescent="0.2">
      <c r="A54" s="46"/>
      <c r="B54" s="11"/>
      <c r="E54" s="11"/>
    </row>
    <row r="55" spans="1:57" ht="12.75" x14ac:dyDescent="0.2">
      <c r="A55" s="46"/>
      <c r="B55" s="11"/>
      <c r="F55" s="11"/>
    </row>
    <row r="56" spans="1:57" ht="12.75" x14ac:dyDescent="0.2">
      <c r="A56" s="46"/>
      <c r="B56" s="11"/>
      <c r="G56" s="11"/>
    </row>
    <row r="57" spans="1:57" ht="12.75" x14ac:dyDescent="0.2">
      <c r="A57" s="46"/>
      <c r="B57" s="11"/>
      <c r="H57" s="11"/>
    </row>
    <row r="58" spans="1:57" ht="12.75" x14ac:dyDescent="0.2">
      <c r="A58" s="46"/>
      <c r="B58" s="11"/>
      <c r="I58" s="11"/>
    </row>
    <row r="59" spans="1:57" ht="12.75" x14ac:dyDescent="0.2">
      <c r="A59" s="46"/>
      <c r="B59" s="11"/>
      <c r="J59" s="11"/>
    </row>
    <row r="60" spans="1:57" ht="12.75" x14ac:dyDescent="0.2">
      <c r="A60" s="46"/>
      <c r="B60" s="11"/>
      <c r="K60" s="11"/>
    </row>
    <row r="61" spans="1:57" ht="12.75" x14ac:dyDescent="0.2">
      <c r="A61" s="11"/>
      <c r="BE61" s="11"/>
    </row>
    <row r="62" spans="1:57" ht="12.75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ht="12.75" x14ac:dyDescent="0.2">
      <c r="A63" s="11"/>
      <c r="B63" s="11"/>
    </row>
    <row r="64" spans="1:57" ht="12.75" x14ac:dyDescent="0.2">
      <c r="A64" s="11"/>
      <c r="B64" s="11"/>
    </row>
    <row r="65" spans="1:57" ht="12.75" x14ac:dyDescent="0.2">
      <c r="A65" s="46"/>
      <c r="B65" s="11"/>
    </row>
    <row r="66" spans="1:57" ht="12.75" x14ac:dyDescent="0.2">
      <c r="A66" s="46"/>
      <c r="B66" s="11"/>
    </row>
    <row r="67" spans="1:57" ht="12.75" x14ac:dyDescent="0.2">
      <c r="A67" s="46"/>
      <c r="B67" s="11"/>
    </row>
    <row r="68" spans="1:57" x14ac:dyDescent="0.25">
      <c r="A68" s="26"/>
      <c r="B68" s="11"/>
      <c r="C68" s="11"/>
      <c r="D68" s="46"/>
      <c r="E68" s="46"/>
      <c r="F68" s="46"/>
      <c r="G68" s="46"/>
      <c r="H68" s="46"/>
      <c r="I68" s="46"/>
      <c r="J68" s="46"/>
      <c r="K68" s="46"/>
      <c r="L68" s="25"/>
    </row>
    <row r="69" spans="1:57" ht="12.75" x14ac:dyDescent="0.2">
      <c r="A69" s="4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57" ht="12.75" x14ac:dyDescent="0.2">
      <c r="A70" s="46"/>
      <c r="B70" s="11"/>
      <c r="C70" s="11"/>
    </row>
    <row r="71" spans="1:57" ht="12.75" x14ac:dyDescent="0.2">
      <c r="A71" s="46"/>
      <c r="C71" s="11"/>
      <c r="D71" s="11"/>
    </row>
    <row r="72" spans="1:57" ht="12.75" x14ac:dyDescent="0.2">
      <c r="A72" s="46"/>
      <c r="B72" s="11"/>
      <c r="E72" s="11"/>
    </row>
    <row r="73" spans="1:57" ht="12.75" x14ac:dyDescent="0.2">
      <c r="A73" s="46"/>
      <c r="B73" s="11"/>
      <c r="F73" s="11"/>
    </row>
    <row r="74" spans="1:57" ht="12.75" x14ac:dyDescent="0.2">
      <c r="A74" s="46"/>
      <c r="B74" s="11"/>
      <c r="G74" s="11"/>
    </row>
    <row r="75" spans="1:57" ht="12.75" x14ac:dyDescent="0.2">
      <c r="A75" s="46"/>
      <c r="B75" s="11"/>
      <c r="H75" s="11"/>
      <c r="BE75" s="11"/>
    </row>
    <row r="76" spans="1:57" ht="12.75" x14ac:dyDescent="0.2">
      <c r="A76" s="46"/>
      <c r="B76" s="11"/>
      <c r="I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ht="12.75" x14ac:dyDescent="0.2">
      <c r="A77" s="46"/>
      <c r="B77" s="11"/>
      <c r="J77" s="11"/>
    </row>
    <row r="78" spans="1:57" ht="12.75" x14ac:dyDescent="0.2">
      <c r="A78" s="46"/>
      <c r="B78" s="11"/>
      <c r="K78" s="11"/>
    </row>
    <row r="79" spans="1:57" ht="12.75" x14ac:dyDescent="0.2">
      <c r="A79" s="11"/>
    </row>
    <row r="80" spans="1:57" ht="12.75" x14ac:dyDescent="0.2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57" ht="12.75" x14ac:dyDescent="0.2">
      <c r="A81" s="11"/>
      <c r="B81" s="11"/>
    </row>
    <row r="82" spans="1:57" x14ac:dyDescent="0.25">
      <c r="A82" s="11"/>
      <c r="B82" s="11"/>
      <c r="D82" s="139"/>
      <c r="E82" s="140"/>
      <c r="F82" s="140"/>
      <c r="G82" s="140"/>
    </row>
    <row r="83" spans="1:57" x14ac:dyDescent="0.25">
      <c r="A83" s="26"/>
      <c r="B83" s="11"/>
      <c r="C83" s="11"/>
      <c r="D83" s="46"/>
      <c r="E83" s="46"/>
      <c r="F83" s="46"/>
      <c r="G83" s="46"/>
      <c r="H83" s="46"/>
      <c r="I83" s="46"/>
      <c r="J83" s="46"/>
      <c r="K83" s="46"/>
      <c r="L83" s="12"/>
    </row>
    <row r="84" spans="1:57" ht="12.75" x14ac:dyDescent="0.2">
      <c r="A84" s="46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57" ht="12.75" x14ac:dyDescent="0.2">
      <c r="A85" s="46"/>
      <c r="B85" s="11"/>
      <c r="C85" s="11"/>
    </row>
    <row r="86" spans="1:57" ht="12.75" x14ac:dyDescent="0.2">
      <c r="A86" s="46"/>
      <c r="C86" s="11"/>
      <c r="D86" s="11"/>
    </row>
    <row r="87" spans="1:57" ht="12.75" x14ac:dyDescent="0.2">
      <c r="A87" s="46"/>
      <c r="B87" s="11"/>
      <c r="E87" s="11"/>
    </row>
    <row r="88" spans="1:57" ht="12.75" x14ac:dyDescent="0.2">
      <c r="A88" s="46"/>
      <c r="B88" s="11"/>
      <c r="F88" s="11"/>
    </row>
    <row r="89" spans="1:57" ht="12.75" x14ac:dyDescent="0.2">
      <c r="A89" s="46"/>
      <c r="B89" s="11"/>
      <c r="G89" s="11"/>
      <c r="BE89" s="11"/>
    </row>
    <row r="90" spans="1:57" ht="12.75" x14ac:dyDescent="0.2">
      <c r="A90" s="46"/>
      <c r="B90" s="11"/>
      <c r="H90" s="11"/>
    </row>
    <row r="91" spans="1:57" ht="12.75" x14ac:dyDescent="0.2">
      <c r="A91" s="46"/>
      <c r="B91" s="11"/>
      <c r="I91" s="11"/>
    </row>
    <row r="92" spans="1:57" ht="12.75" x14ac:dyDescent="0.2">
      <c r="A92" s="46"/>
      <c r="B92" s="11"/>
      <c r="J92" s="11"/>
    </row>
    <row r="93" spans="1:57" ht="12.75" x14ac:dyDescent="0.2">
      <c r="A93" s="46"/>
      <c r="B93" s="11"/>
      <c r="K93" s="11"/>
    </row>
    <row r="94" spans="1:57" ht="12.75" x14ac:dyDescent="0.2">
      <c r="A94" s="11"/>
    </row>
    <row r="95" spans="1:57" ht="12.75" x14ac:dyDescent="0.2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57" ht="12.75" x14ac:dyDescent="0.2">
      <c r="A96" s="11"/>
      <c r="B96" s="11"/>
    </row>
    <row r="97" spans="1:2" ht="12.75" x14ac:dyDescent="0.2">
      <c r="A97" s="11"/>
      <c r="B97" s="11"/>
    </row>
  </sheetData>
  <mergeCells count="5">
    <mergeCell ref="D16:G16"/>
    <mergeCell ref="D49:G49"/>
    <mergeCell ref="D82:G82"/>
    <mergeCell ref="E1:G1"/>
    <mergeCell ref="D31:G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6" sqref="G16"/>
    </sheetView>
  </sheetViews>
  <sheetFormatPr defaultColWidth="14.42578125" defaultRowHeight="15.75" customHeight="1" x14ac:dyDescent="0.2"/>
  <cols>
    <col min="1" max="1" width="21.7109375" customWidth="1"/>
    <col min="2" max="4" width="21.7109375" style="54" customWidth="1"/>
    <col min="5" max="5" width="21.7109375" customWidth="1"/>
    <col min="6" max="6" width="24" customWidth="1"/>
    <col min="7" max="25" width="21.7109375" customWidth="1"/>
  </cols>
  <sheetData>
    <row r="1" spans="1:25" ht="18.75" customHeight="1" x14ac:dyDescent="0.2">
      <c r="A1" s="6" t="s">
        <v>0</v>
      </c>
      <c r="B1" s="7" t="s">
        <v>121</v>
      </c>
      <c r="C1" s="7" t="s">
        <v>122</v>
      </c>
      <c r="D1" s="7" t="s">
        <v>123</v>
      </c>
      <c r="E1" s="7" t="s">
        <v>124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7.25" customHeight="1" x14ac:dyDescent="0.25">
      <c r="A2" s="8" t="s">
        <v>13</v>
      </c>
      <c r="B2" s="77">
        <f>'Upfront Cost-Pairwise'!L18</f>
        <v>5.1564363936924741E-2</v>
      </c>
      <c r="C2" s="77">
        <f>'Payback Period-Pairwise'!L18</f>
        <v>7.0493419400622398E-2</v>
      </c>
      <c r="D2" s="77">
        <f>'Time Saving-Pairwise'!L18</f>
        <v>0.13527667603816917</v>
      </c>
      <c r="E2" s="77">
        <f>('Analysis Inputs '!$B$15*'Pairwise Evaluation Sources'!B2)+('Analysis Inputs '!$B$16*'Pairwise Evaluation Sources'!C2)+('Analysis Inputs '!$B$17*'Pairwise Evaluation Sources'!D2)</f>
        <v>8.2356774206407371E-2</v>
      </c>
      <c r="F2" s="13"/>
      <c r="G2" s="117" t="s">
        <v>143</v>
      </c>
      <c r="H2" s="117" t="s">
        <v>144</v>
      </c>
      <c r="I2" s="117" t="s">
        <v>145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.75" customHeight="1" x14ac:dyDescent="0.25">
      <c r="A3" s="8" t="s">
        <v>16</v>
      </c>
      <c r="B3" s="77">
        <f>'Upfront Cost-Pairwise'!L19</f>
        <v>2.3568581617782729E-2</v>
      </c>
      <c r="C3" s="77">
        <f>'Payback Period-Pairwise'!L19</f>
        <v>1.6744580360976941E-2</v>
      </c>
      <c r="D3" s="77">
        <f>'Time Saving-Pairwise'!L19</f>
        <v>0.19375858809975818</v>
      </c>
      <c r="E3" s="77">
        <f>('Analysis Inputs '!$B$15*'Pairwise Evaluation Sources'!B3)+('Analysis Inputs '!$B$16*'Pairwise Evaluation Sources'!C3)+('Analysis Inputs '!$B$17*'Pairwise Evaluation Sources'!D3)</f>
        <v>7.2578383185333634E-2</v>
      </c>
      <c r="F3" s="13"/>
      <c r="G3" s="117" t="s">
        <v>146</v>
      </c>
      <c r="H3" s="118" t="s">
        <v>147</v>
      </c>
      <c r="I3" s="118" t="s">
        <v>148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.75" customHeight="1" x14ac:dyDescent="0.25">
      <c r="A4" s="8" t="s">
        <v>17</v>
      </c>
      <c r="B4" s="77">
        <f>'Upfront Cost-Pairwise'!L20</f>
        <v>0.18034165667546723</v>
      </c>
      <c r="C4" s="77">
        <f>'Payback Period-Pairwise'!L20</f>
        <v>4.5092575010741091E-2</v>
      </c>
      <c r="D4" s="77">
        <f>'Time Saving-Pairwise'!L20</f>
        <v>1.5763306271508949E-2</v>
      </c>
      <c r="E4" s="77">
        <f>('Analysis Inputs '!$B$15*'Pairwise Evaluation Sources'!B4)+('Analysis Inputs '!$B$16*'Pairwise Evaluation Sources'!C4)+('Analysis Inputs '!$B$17*'Pairwise Evaluation Sources'!D4)</f>
        <v>9.0393427054861919E-2</v>
      </c>
      <c r="F4" s="13"/>
      <c r="G4" s="117" t="s">
        <v>149</v>
      </c>
      <c r="H4" s="118" t="s">
        <v>150</v>
      </c>
      <c r="I4" s="118" t="s">
        <v>140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customHeight="1" x14ac:dyDescent="0.25">
      <c r="A5" s="8" t="s">
        <v>18</v>
      </c>
      <c r="B5" s="77">
        <f>'Upfront Cost-Pairwise'!L21</f>
        <v>2.3568532330000769E-2</v>
      </c>
      <c r="C5" s="77">
        <f>'Payback Period-Pairwise'!L21</f>
        <v>1.6292215581455226E-2</v>
      </c>
      <c r="D5" s="77">
        <f>'Time Saving-Pairwise'!L21</f>
        <v>2.6380461884972801E-2</v>
      </c>
      <c r="E5" s="77">
        <f>('Analysis Inputs '!$B$15*'Pairwise Evaluation Sources'!B5)+('Analysis Inputs '!$B$16*'Pairwise Evaluation Sources'!C5)+('Analysis Inputs '!$B$17*'Pairwise Evaluation Sources'!D5)</f>
        <v>2.2229216171928717E-2</v>
      </c>
      <c r="F5" s="13"/>
      <c r="G5" s="116"/>
      <c r="H5" s="116"/>
      <c r="I5" s="11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8.75" customHeight="1" x14ac:dyDescent="0.25">
      <c r="A6" s="8" t="s">
        <v>19</v>
      </c>
      <c r="B6" s="77">
        <f>'Upfront Cost-Pairwise'!L22</f>
        <v>0.15414039020244874</v>
      </c>
      <c r="C6" s="77">
        <f>'Payback Period-Pairwise'!L22</f>
        <v>0.24749719596022807</v>
      </c>
      <c r="D6" s="77">
        <f>'Time Saving-Pairwise'!L22</f>
        <v>6.4636874954721216E-2</v>
      </c>
      <c r="E6" s="77">
        <f>('Analysis Inputs '!$B$15*'Pairwise Evaluation Sources'!B6)+('Analysis Inputs '!$B$16*'Pairwise Evaluation Sources'!C6)+('Analysis Inputs '!$B$17*'Pairwise Evaluation Sources'!D6)</f>
        <v>0.15529637735546428</v>
      </c>
      <c r="F6" s="13"/>
      <c r="G6" s="117" t="s">
        <v>151</v>
      </c>
      <c r="H6" s="117" t="s">
        <v>152</v>
      </c>
      <c r="I6" s="117" t="s">
        <v>153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8.75" customHeight="1" x14ac:dyDescent="0.25">
      <c r="A7" s="8" t="s">
        <v>20</v>
      </c>
      <c r="B7" s="77">
        <f>'Upfront Cost-Pairwise'!L23</f>
        <v>4.1472145851249996E-2</v>
      </c>
      <c r="C7" s="77">
        <f>'Payback Period-Pairwise'!L23</f>
        <v>0.14120498822096086</v>
      </c>
      <c r="D7" s="77">
        <f>'Time Saving-Pairwise'!L23</f>
        <v>1.5763307052758458E-2</v>
      </c>
      <c r="E7" s="77">
        <f>('Analysis Inputs '!$B$15*'Pairwise Evaluation Sources'!B7)+('Analysis Inputs '!$B$16*'Pairwise Evaluation Sources'!C7)+('Analysis Inputs '!$B$17*'Pairwise Evaluation Sources'!D7)</f>
        <v>6.3679346922615801E-2</v>
      </c>
      <c r="F7" s="13"/>
      <c r="G7" s="117" t="s">
        <v>154</v>
      </c>
      <c r="H7" s="118" t="s">
        <v>147</v>
      </c>
      <c r="I7" s="118" t="s">
        <v>148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8.75" customHeight="1" x14ac:dyDescent="0.25">
      <c r="A8" s="8" t="s">
        <v>21</v>
      </c>
      <c r="B8" s="77">
        <f>'Upfront Cost-Pairwise'!L24</f>
        <v>0.11040988102245528</v>
      </c>
      <c r="C8" s="77">
        <f>'Payback Period-Pairwise'!L24</f>
        <v>8.7546552264567284E-2</v>
      </c>
      <c r="D8" s="77">
        <f>'Time Saving-Pairwise'!L24</f>
        <v>0.28236512672289776</v>
      </c>
      <c r="E8" s="77">
        <f>('Analysis Inputs '!$B$15*'Pairwise Evaluation Sources'!B8)+('Analysis Inputs '!$B$16*'Pairwise Evaluation Sources'!C8)+('Analysis Inputs '!$B$17*'Pairwise Evaluation Sources'!D8)</f>
        <v>0.15513745610522162</v>
      </c>
      <c r="F8" s="13"/>
      <c r="G8" s="117" t="s">
        <v>155</v>
      </c>
      <c r="H8" s="118" t="s">
        <v>150</v>
      </c>
      <c r="I8" s="118" t="s">
        <v>140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.75" customHeight="1" x14ac:dyDescent="0.25">
      <c r="A9" s="8" t="s">
        <v>8</v>
      </c>
      <c r="B9" s="77">
        <f>'Upfront Cost-Pairwise'!L25</f>
        <v>0.30867800619903396</v>
      </c>
      <c r="C9" s="77">
        <f>'Payback Period-Pairwise'!L25</f>
        <v>0.12296713046839228</v>
      </c>
      <c r="D9" s="77">
        <f>'Time Saving-Pairwise'!L25</f>
        <v>4.7557204399115031E-2</v>
      </c>
      <c r="E9" s="77">
        <f>('Analysis Inputs '!$B$15*'Pairwise Evaluation Sources'!B9)+('Analysis Inputs '!$B$16*'Pairwise Evaluation Sources'!C9)+('Analysis Inputs '!$B$17*'Pairwise Evaluation Sources'!D9)</f>
        <v>0.17462850293986579</v>
      </c>
      <c r="F9" s="13"/>
      <c r="G9" s="116"/>
      <c r="H9" s="116"/>
      <c r="I9" s="11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8" t="s">
        <v>22</v>
      </c>
      <c r="B10" s="77">
        <f>'Upfront Cost-Pairwise'!L26</f>
        <v>9.2422493229822988E-2</v>
      </c>
      <c r="C10" s="77">
        <f>'Payback Period-Pairwise'!L26</f>
        <v>0.23507200722233965</v>
      </c>
      <c r="D10" s="77">
        <f>'Time Saving-Pairwise'!L26</f>
        <v>3.2705701118772398E-2</v>
      </c>
      <c r="E10" s="77">
        <f>('Analysis Inputs '!$B$15*'Pairwise Evaluation Sources'!B10)+('Analysis Inputs '!$B$16*'Pairwise Evaluation Sources'!C10)+('Analysis Inputs '!$B$17*'Pairwise Evaluation Sources'!D10)</f>
        <v>0.11730230979426282</v>
      </c>
      <c r="F10" s="13"/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8.75" customHeight="1" x14ac:dyDescent="0.2">
      <c r="A11" s="8" t="s">
        <v>10</v>
      </c>
      <c r="B11" s="77">
        <f>'Upfront Cost-Pairwise'!L27</f>
        <v>1.3833948934813522E-2</v>
      </c>
      <c r="C11" s="77">
        <f>'Payback Period-Pairwise'!L27</f>
        <v>1.7089335509716135E-2</v>
      </c>
      <c r="D11" s="77">
        <f>'Time Saving-Pairwise'!L27</f>
        <v>0.18579275345732604</v>
      </c>
      <c r="E11" s="77">
        <f>('Analysis Inputs '!$B$15*'Pairwise Evaluation Sources'!B11)+('Analysis Inputs '!$B$16*'Pairwise Evaluation Sources'!C11)+('Analysis Inputs '!$B$17*'Pairwise Evaluation Sources'!D11)</f>
        <v>6.6398206264038057E-2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8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8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8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8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8.7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8.7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8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8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8.7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.7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8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8.7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8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8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8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8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8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8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8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8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8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8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8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8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8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8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8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8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8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8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8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8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8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8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8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8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8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8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8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8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8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8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8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8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8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8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8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8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8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8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8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8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8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8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8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8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8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8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8.7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8.7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8.7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8.7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8.7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8.7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8.7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8.7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8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8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8.7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8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8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8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8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8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8.7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8.7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8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8.7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8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8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8.7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8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8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8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8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8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8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8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8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8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8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8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8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8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8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8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8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8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8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8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8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8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8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8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8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8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8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8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8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8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8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8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8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8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8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8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8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8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8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8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8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8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8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8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8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8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8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8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8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8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8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8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8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8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8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8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8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8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8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8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8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8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8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8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8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8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8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8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8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8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8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8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8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8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8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8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8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8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8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8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8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8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8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8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8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8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8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8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8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8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8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8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8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8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8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8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8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8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8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8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8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8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8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8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8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8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8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8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8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8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8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8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8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8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8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8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8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8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8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8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8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8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8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8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8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8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8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8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8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8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8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8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8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8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8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8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8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8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8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8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8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8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8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8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8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8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8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8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8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8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8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8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8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8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8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8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8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8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8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8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8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8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8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8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8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8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8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8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8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8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8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8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8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8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8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8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8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8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8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8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8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8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8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8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8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8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8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8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8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8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8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8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8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8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8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8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8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8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8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8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8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8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8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8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8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8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8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8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8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8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8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8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8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8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8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8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8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8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8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8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8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8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8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8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8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8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8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8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8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8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8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8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8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8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8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8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8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8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8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8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8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8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8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8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8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8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8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8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8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8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8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8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8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8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8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8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8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8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8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8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8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8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8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8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8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8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8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8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8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8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8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8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8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8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8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8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8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8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8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8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8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8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8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8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8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8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8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8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8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8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8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8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8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8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8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8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8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8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8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8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8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8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8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8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8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8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8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8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8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8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8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8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8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8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8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8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8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8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8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8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8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8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8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8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8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8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8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8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8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8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8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8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8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8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8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8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8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8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8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8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8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8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8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8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8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8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8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8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8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8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8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8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8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8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8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8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8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8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8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8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8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8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8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8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8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8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8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8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8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8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8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8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8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8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8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8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8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8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8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8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8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8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8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8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8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8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8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8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8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8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8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8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8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8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8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8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8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8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8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8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8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8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8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8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8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8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8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8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8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8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8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8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8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8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8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8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8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8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8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8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8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8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8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8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8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8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8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8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8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8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8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8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8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8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8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8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8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8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8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8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8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8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8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8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8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8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8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8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8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8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8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8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8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8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8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8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8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8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8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8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8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8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8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8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8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8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8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8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8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8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8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8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8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8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8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8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8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8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8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8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8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8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8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8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8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8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8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8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8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8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8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8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8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8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8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8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8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8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8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8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8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8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8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8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8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8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8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8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8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8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8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8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8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8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8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8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8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8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8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8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8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8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8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8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8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8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8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8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8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8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8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8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8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8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8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8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8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8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8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8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8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8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8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8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8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8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8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8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8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8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8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8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8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8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8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8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8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8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8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8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8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8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8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8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8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8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8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8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8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8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8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8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8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8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8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8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8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8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8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8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8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8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8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8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8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8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8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8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8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8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8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8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8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8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8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8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8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8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8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8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8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8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8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8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8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8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8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8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8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8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8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8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8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8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8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8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8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8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8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8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8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8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8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8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8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8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8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8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8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8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8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8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8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8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8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8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8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8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8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8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8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8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8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8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8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8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8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8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8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8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8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8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8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8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8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8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8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8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8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8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8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8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8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8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8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8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8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8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8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8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8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8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8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1:25" ht="18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1:25" ht="18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1:25" ht="18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1:25" ht="18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1:25" ht="18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1:25" ht="18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1:25" ht="18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1:25" ht="18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1:25" ht="18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1:25" ht="18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1:25" ht="18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1:25" ht="18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1:25" ht="18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1:25" ht="18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1:25" ht="18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1:25" ht="18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1:25" ht="18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1:25" ht="18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1:25" ht="18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1:25" ht="18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1:25" ht="18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1:25" ht="18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1:25" ht="18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1:25" ht="18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1:25" ht="18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1:25" ht="18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1:25" ht="18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1:25" ht="18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1:25" ht="18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1:25" ht="18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8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8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8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8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8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8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1:25" ht="18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1:25" ht="18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8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8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8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1:25" ht="18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1:25" ht="18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1:25" ht="18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1:25" ht="18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1:25" ht="18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1:25" ht="18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1:25" ht="18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1:25" ht="18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1:25" ht="18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1:25" ht="18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1:25" ht="18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1:25" ht="18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1:25" ht="18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1:25" ht="18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1:25" ht="18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1:25" ht="18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1:25" ht="18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1:25" ht="18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1:25" ht="18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1:25" ht="18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1:25" ht="18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1:25" ht="18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1:25" ht="18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1:25" ht="18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1:25" ht="18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1:25" ht="18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1:25" ht="18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1:25" ht="18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1:25" ht="18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1:25" ht="18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1:25" ht="18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1:25" ht="18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1:25" ht="18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1:25" ht="18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1:25" ht="18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1:25" ht="18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spans="1:25" ht="18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spans="1:25" ht="18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spans="1:25" ht="18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spans="1:25" ht="18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spans="1:25" ht="18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spans="1:25" ht="18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spans="1:25" ht="18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spans="1:25" ht="18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spans="1:25" ht="18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spans="1:25" ht="18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spans="1:25" ht="18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spans="1:25" ht="18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spans="1:25" ht="18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spans="1:25" ht="18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spans="1:25" ht="18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spans="1:25" ht="18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spans="1:25" ht="18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spans="1:25" ht="18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 spans="1:25" ht="18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 spans="1:25" ht="18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 spans="1:25" ht="18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 spans="1:25" ht="18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 spans="1:25" ht="18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 spans="1:25" ht="18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 spans="1:25" ht="18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 spans="1:25" ht="18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 spans="1:25" ht="18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 spans="1:25" ht="18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 spans="1:25" ht="18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 spans="1:25" ht="18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 spans="1:25" ht="18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 spans="1:25" ht="18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 spans="1:25" ht="18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 spans="1:25" ht="18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 spans="1:25" ht="18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 spans="1:25" ht="18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 spans="1:25" ht="18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 spans="1:25" ht="18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 spans="1:25" ht="18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 spans="1:25" ht="18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 spans="1:25" ht="18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 spans="1:25" ht="18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 spans="1:25" ht="18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 spans="1:25" ht="18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 spans="1:25" ht="18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 spans="1:25" ht="18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 spans="1:25" ht="18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 spans="1:25" ht="18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 spans="1:25" ht="18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 spans="1:25" ht="18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 spans="1:25" ht="18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 spans="1:25" ht="18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 spans="1:25" ht="18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 spans="1:25" ht="18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 spans="1:25" ht="18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 spans="1:25" ht="18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 spans="1:25" ht="18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 spans="1:25" ht="18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 spans="1:25" ht="18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 spans="1:25" ht="18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 spans="1:25" ht="18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 spans="1:25" ht="18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 spans="1:25" ht="18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 spans="1:25" ht="18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 spans="1:25" ht="18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 spans="1:25" ht="18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 spans="1:25" ht="18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 spans="1:25" ht="18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 spans="1:25" ht="18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 spans="1:25" ht="18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 spans="1:25" ht="18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 spans="1:25" ht="18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 spans="1:25" ht="18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 spans="1:25" ht="18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 spans="1:25" ht="18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 spans="1:25" ht="18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 spans="1:25" ht="18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 spans="1:25" ht="18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 spans="1:25" ht="18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 spans="1:25" ht="18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 spans="1:25" ht="18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 spans="1:25" ht="18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 spans="1:25" ht="18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 spans="1:25" ht="18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 spans="1:25" ht="18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 spans="1:25" ht="18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 spans="1:25" ht="18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 spans="1:25" ht="18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 spans="1:25" ht="18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 spans="1:25" ht="18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 spans="1:25" ht="18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 spans="1:25" ht="18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 spans="1:25" ht="18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 spans="1:25" ht="18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 spans="1:25" ht="18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 spans="1:25" ht="18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 spans="1:25" ht="18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 spans="1:25" ht="18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 spans="1:25" ht="18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 spans="1:25" ht="18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 spans="1:25" ht="18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 spans="1:25" ht="18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 spans="1:25" ht="18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 spans="1:25" ht="18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 spans="1:25" ht="18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 spans="1:25" ht="18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 spans="1:25" ht="18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 spans="1:25" ht="18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 spans="1:25" ht="18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 spans="1:25" ht="18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 spans="1:25" ht="18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 spans="1:25" ht="18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 spans="1:25" ht="18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 spans="1:25" ht="18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 spans="1:25" ht="18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 spans="1:25" ht="18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 spans="1:25" ht="18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 spans="1:25" ht="18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 spans="1:25" ht="18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 spans="1:25" ht="18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 spans="1:25" ht="18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 spans="1:25" ht="18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 spans="1:25" ht="18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 spans="1:25" ht="18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 spans="1:25" ht="18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 spans="1:25" ht="18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 spans="1:25" ht="18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 spans="1:25" ht="18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 spans="1:25" ht="18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 spans="1:25" ht="18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 spans="1:25" ht="18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 spans="1:25" ht="18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 spans="1:25" ht="18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 spans="1:25" ht="18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 spans="1:25" ht="18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 spans="1:25" ht="18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 spans="1:25" ht="18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 spans="1:25" ht="18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 spans="1:25" ht="18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 spans="1:25" ht="18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 spans="1:25" ht="18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 spans="1:25" ht="18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 spans="1:25" ht="18.75" customHeight="1" x14ac:dyDescent="0.2">
      <c r="A989" s="13"/>
      <c r="B989" s="13"/>
      <c r="C989" s="13"/>
      <c r="D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 spans="1:25" ht="18.75" customHeight="1" x14ac:dyDescent="0.2">
      <c r="A990" s="13"/>
      <c r="B990" s="13"/>
      <c r="C990" s="13"/>
      <c r="D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 spans="1:25" ht="18.75" customHeight="1" x14ac:dyDescent="0.2">
      <c r="A991" s="13"/>
      <c r="B991" s="13"/>
      <c r="C991" s="13"/>
      <c r="D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 spans="1:25" ht="18.75" customHeight="1" x14ac:dyDescent="0.2">
      <c r="A992" s="13"/>
      <c r="B992" s="13"/>
      <c r="C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 spans="1:25" ht="18.75" customHeight="1" x14ac:dyDescent="0.2">
      <c r="A993" s="13"/>
      <c r="B993" s="13"/>
      <c r="C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 spans="1:25" ht="18.75" customHeight="1" x14ac:dyDescent="0.2">
      <c r="A994" s="13"/>
      <c r="B994" s="13"/>
      <c r="C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 spans="1:25" ht="18.75" customHeight="1" x14ac:dyDescent="0.2">
      <c r="A995" s="13"/>
      <c r="B995" s="13"/>
      <c r="C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 spans="1:25" ht="18.75" customHeight="1" x14ac:dyDescent="0.2">
      <c r="A996" s="13"/>
      <c r="B996" s="13"/>
      <c r="C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 spans="1:25" ht="18.75" customHeight="1" x14ac:dyDescent="0.2">
      <c r="A997" s="13"/>
      <c r="B997" s="13"/>
      <c r="C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 spans="1:25" ht="18.75" customHeight="1" x14ac:dyDescent="0.2">
      <c r="A998" s="13"/>
      <c r="B998" s="13"/>
      <c r="C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 spans="1:25" ht="18.75" customHeight="1" x14ac:dyDescent="0.2">
      <c r="A999" s="13"/>
      <c r="B999" s="13"/>
      <c r="C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  <row r="1000" spans="1:25" ht="18.75" customHeight="1" x14ac:dyDescent="0.2">
      <c r="A1000" s="13"/>
      <c r="B1000" s="13"/>
      <c r="C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3" sqref="E13"/>
    </sheetView>
  </sheetViews>
  <sheetFormatPr defaultColWidth="11.42578125" defaultRowHeight="12.75" x14ac:dyDescent="0.2"/>
  <cols>
    <col min="1" max="1" width="18.7109375" style="81" bestFit="1" customWidth="1"/>
    <col min="2" max="2" width="18.7109375" style="84" customWidth="1"/>
    <col min="3" max="3" width="13.28515625" style="55" customWidth="1"/>
    <col min="4" max="4" width="16.140625" bestFit="1" customWidth="1"/>
    <col min="5" max="5" width="12.7109375" customWidth="1"/>
    <col min="6" max="6" width="19.28515625" customWidth="1"/>
  </cols>
  <sheetData>
    <row r="1" spans="1:6" ht="63" x14ac:dyDescent="0.25">
      <c r="A1" s="100" t="s">
        <v>0</v>
      </c>
      <c r="B1" s="101" t="s">
        <v>130</v>
      </c>
      <c r="C1" s="101" t="s">
        <v>79</v>
      </c>
      <c r="D1" s="101" t="s">
        <v>133</v>
      </c>
      <c r="E1" s="100" t="s">
        <v>128</v>
      </c>
      <c r="F1" s="94"/>
    </row>
    <row r="2" spans="1:6" ht="15" x14ac:dyDescent="0.25">
      <c r="A2" s="96" t="s">
        <v>1</v>
      </c>
      <c r="B2" s="103">
        <v>3</v>
      </c>
      <c r="C2" s="97">
        <v>3</v>
      </c>
      <c r="D2" s="102">
        <f>C2/5</f>
        <v>0.6</v>
      </c>
      <c r="E2" s="104">
        <f t="shared" ref="E2:E11" si="0">D2*$E$13*$F$13</f>
        <v>0.03</v>
      </c>
      <c r="F2" s="94"/>
    </row>
    <row r="3" spans="1:6" ht="15" x14ac:dyDescent="0.25">
      <c r="A3" s="96" t="s">
        <v>2</v>
      </c>
      <c r="B3" s="103">
        <v>2.5</v>
      </c>
      <c r="C3" s="97">
        <v>0</v>
      </c>
      <c r="D3" s="102">
        <f t="shared" ref="D3:D11" si="1">C3/5</f>
        <v>0</v>
      </c>
      <c r="E3" s="104">
        <f t="shared" si="0"/>
        <v>0</v>
      </c>
      <c r="F3" s="94"/>
    </row>
    <row r="4" spans="1:6" ht="15" x14ac:dyDescent="0.25">
      <c r="A4" s="96" t="s">
        <v>127</v>
      </c>
      <c r="B4" s="103">
        <v>2</v>
      </c>
      <c r="C4" s="97">
        <v>0</v>
      </c>
      <c r="D4" s="102">
        <f t="shared" si="1"/>
        <v>0</v>
      </c>
      <c r="E4" s="104">
        <f t="shared" si="0"/>
        <v>0</v>
      </c>
      <c r="F4" s="94"/>
    </row>
    <row r="5" spans="1:6" ht="15" x14ac:dyDescent="0.25">
      <c r="A5" s="96" t="s">
        <v>4</v>
      </c>
      <c r="B5" s="103">
        <v>2.5</v>
      </c>
      <c r="C5" s="97">
        <v>0</v>
      </c>
      <c r="D5" s="102">
        <f t="shared" si="1"/>
        <v>0</v>
      </c>
      <c r="E5" s="104">
        <f t="shared" si="0"/>
        <v>0</v>
      </c>
      <c r="F5" s="94"/>
    </row>
    <row r="6" spans="1:6" ht="26.25" x14ac:dyDescent="0.25">
      <c r="A6" s="96" t="s">
        <v>5</v>
      </c>
      <c r="B6" s="103">
        <v>3</v>
      </c>
      <c r="C6" s="97">
        <v>3</v>
      </c>
      <c r="D6" s="102">
        <f t="shared" si="1"/>
        <v>0.6</v>
      </c>
      <c r="E6" s="104">
        <f t="shared" si="0"/>
        <v>0.03</v>
      </c>
      <c r="F6" s="94"/>
    </row>
    <row r="7" spans="1:6" ht="15" x14ac:dyDescent="0.25">
      <c r="A7" s="96" t="s">
        <v>6</v>
      </c>
      <c r="B7" s="103">
        <v>2</v>
      </c>
      <c r="C7" s="97">
        <v>0</v>
      </c>
      <c r="D7" s="102">
        <f t="shared" si="1"/>
        <v>0</v>
      </c>
      <c r="E7" s="104">
        <f t="shared" si="0"/>
        <v>0</v>
      </c>
      <c r="F7" s="94"/>
    </row>
    <row r="8" spans="1:6" ht="26.25" x14ac:dyDescent="0.25">
      <c r="A8" s="96" t="s">
        <v>7</v>
      </c>
      <c r="B8" s="103">
        <v>1</v>
      </c>
      <c r="C8" s="97">
        <v>0</v>
      </c>
      <c r="D8" s="102">
        <f t="shared" si="1"/>
        <v>0</v>
      </c>
      <c r="E8" s="104">
        <f t="shared" si="0"/>
        <v>0</v>
      </c>
      <c r="F8" s="94"/>
    </row>
    <row r="9" spans="1:6" ht="15" x14ac:dyDescent="0.25">
      <c r="A9" s="96" t="s">
        <v>8</v>
      </c>
      <c r="B9" s="103">
        <v>5</v>
      </c>
      <c r="C9" s="97">
        <v>5</v>
      </c>
      <c r="D9" s="102">
        <f t="shared" si="1"/>
        <v>1</v>
      </c>
      <c r="E9" s="104">
        <f t="shared" si="0"/>
        <v>0.05</v>
      </c>
      <c r="F9" s="94"/>
    </row>
    <row r="10" spans="1:6" ht="15" x14ac:dyDescent="0.25">
      <c r="A10" s="96" t="s">
        <v>9</v>
      </c>
      <c r="B10" s="103">
        <v>3.5</v>
      </c>
      <c r="C10" s="97">
        <v>3.5</v>
      </c>
      <c r="D10" s="102">
        <f t="shared" si="1"/>
        <v>0.7</v>
      </c>
      <c r="E10" s="104">
        <f t="shared" si="0"/>
        <v>3.4999999999999996E-2</v>
      </c>
      <c r="F10" s="94"/>
    </row>
    <row r="11" spans="1:6" ht="26.25" x14ac:dyDescent="0.25">
      <c r="A11" s="96" t="s">
        <v>10</v>
      </c>
      <c r="B11" s="103">
        <v>3.5</v>
      </c>
      <c r="C11" s="97">
        <v>3.5</v>
      </c>
      <c r="D11" s="102">
        <f t="shared" si="1"/>
        <v>0.7</v>
      </c>
      <c r="E11" s="104">
        <f t="shared" si="0"/>
        <v>3.4999999999999996E-2</v>
      </c>
      <c r="F11" s="94"/>
    </row>
    <row r="12" spans="1:6" ht="38.25" x14ac:dyDescent="0.2">
      <c r="A12" s="95"/>
      <c r="B12" s="95"/>
      <c r="C12" s="98"/>
      <c r="D12" s="95"/>
      <c r="E12" s="98" t="s">
        <v>129</v>
      </c>
      <c r="F12" s="99" t="s">
        <v>132</v>
      </c>
    </row>
    <row r="13" spans="1:6" x14ac:dyDescent="0.2">
      <c r="A13" s="95"/>
      <c r="B13" s="95"/>
      <c r="C13" s="98"/>
      <c r="D13" s="95"/>
      <c r="E13" s="106">
        <f>IF('Analysis Inputs '!B21="High",0.1,IF('Analysis Inputs '!B21="Medium",0.05,IF('Analysis Inputs '!B21="Low",0.02,"Error")))</f>
        <v>0.05</v>
      </c>
      <c r="F13" s="105">
        <f>IF('Analysis Inputs '!B20="Yes",1,IF('Analysis Inputs '!B20="No",0,"Error"))</f>
        <v>1</v>
      </c>
    </row>
    <row r="14" spans="1:6" x14ac:dyDescent="0.2">
      <c r="A14" s="94"/>
      <c r="B14" s="94"/>
      <c r="C14" s="99"/>
      <c r="D14" s="94"/>
      <c r="E14" s="94"/>
      <c r="F14" s="94"/>
    </row>
    <row r="15" spans="1:6" x14ac:dyDescent="0.2">
      <c r="A15" s="94"/>
      <c r="B15" s="94"/>
      <c r="C15" s="99"/>
      <c r="D15" s="94"/>
      <c r="E15" s="94"/>
      <c r="F15" s="9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4" sqref="C24:C26"/>
    </sheetView>
  </sheetViews>
  <sheetFormatPr defaultColWidth="14.42578125" defaultRowHeight="15.75" customHeight="1" x14ac:dyDescent="0.2"/>
  <cols>
    <col min="1" max="1" width="39.140625" customWidth="1"/>
    <col min="2" max="3" width="25.28515625" customWidth="1"/>
    <col min="4" max="4" width="50.42578125" customWidth="1"/>
    <col min="5" max="5" width="36.42578125" customWidth="1"/>
    <col min="6" max="6" width="56.42578125" customWidth="1"/>
    <col min="7" max="7" width="31.42578125" customWidth="1"/>
    <col min="8" max="8" width="25.28515625" customWidth="1"/>
    <col min="9" max="9" width="22.140625" customWidth="1"/>
    <col min="10" max="10" width="17.7109375" customWidth="1"/>
    <col min="11" max="11" width="28.140625" customWidth="1"/>
    <col min="12" max="12" width="29" customWidth="1"/>
    <col min="13" max="13" width="19.7109375" customWidth="1"/>
  </cols>
  <sheetData>
    <row r="1" spans="1:29" ht="1.5" customHeight="1" x14ac:dyDescent="0.2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.5" customHeight="1" x14ac:dyDescent="0.2">
      <c r="A2" s="9"/>
      <c r="B2" s="9"/>
      <c r="C2" s="10"/>
      <c r="E2" s="11"/>
      <c r="F2" s="11"/>
      <c r="H2" s="11"/>
      <c r="J2" s="11"/>
      <c r="K2" s="11"/>
      <c r="L2" s="11"/>
    </row>
    <row r="3" spans="1:29" ht="9.75" customHeight="1" x14ac:dyDescent="0.2">
      <c r="A3" s="14"/>
      <c r="B3" s="14"/>
      <c r="C3" s="15"/>
      <c r="D3" s="16"/>
      <c r="E3" s="16"/>
      <c r="F3" s="16"/>
      <c r="G3" s="16"/>
      <c r="H3" s="16"/>
      <c r="I3" s="16"/>
      <c r="J3" s="15"/>
      <c r="K3" s="16"/>
      <c r="L3" s="16"/>
    </row>
    <row r="4" spans="1:29" ht="1.5" customHeight="1" x14ac:dyDescent="0.2">
      <c r="A4" s="17"/>
      <c r="B4" s="17"/>
      <c r="C4" s="18"/>
      <c r="D4" s="19"/>
      <c r="E4" s="19"/>
      <c r="F4" s="19"/>
      <c r="G4" s="19"/>
      <c r="H4" s="19"/>
      <c r="I4" s="19"/>
      <c r="J4" s="18"/>
      <c r="K4" s="19"/>
      <c r="L4" s="16"/>
    </row>
    <row r="5" spans="1:29" ht="1.5" customHeight="1" x14ac:dyDescent="0.2">
      <c r="A5" s="17"/>
      <c r="B5" s="17"/>
      <c r="C5" s="18"/>
      <c r="D5" s="18"/>
      <c r="E5" s="18"/>
      <c r="F5" s="18"/>
      <c r="G5" s="18"/>
      <c r="H5" s="18"/>
      <c r="I5" s="18"/>
      <c r="J5" s="18"/>
      <c r="K5" s="18"/>
      <c r="L5" s="16"/>
    </row>
    <row r="6" spans="1:29" ht="1.5" customHeight="1" x14ac:dyDescent="0.2">
      <c r="A6" s="17"/>
      <c r="B6" s="17"/>
      <c r="C6" s="18"/>
      <c r="D6" s="18"/>
      <c r="E6" s="18"/>
      <c r="F6" s="18"/>
      <c r="G6" s="20"/>
      <c r="H6" s="18"/>
      <c r="I6" s="20"/>
      <c r="J6" s="20"/>
      <c r="K6" s="18"/>
      <c r="L6" s="16"/>
    </row>
    <row r="7" spans="1:29" ht="1.5" customHeight="1" x14ac:dyDescent="0.2">
      <c r="A7" s="17"/>
      <c r="B7" s="17"/>
      <c r="C7" s="18"/>
      <c r="D7" s="18"/>
      <c r="E7" s="18"/>
      <c r="F7" s="18"/>
      <c r="G7" s="20"/>
      <c r="H7" s="18"/>
      <c r="I7" s="20"/>
      <c r="J7" s="20"/>
      <c r="K7" s="20"/>
      <c r="L7" s="16"/>
    </row>
    <row r="8" spans="1:29" ht="1.5" customHeight="1" x14ac:dyDescent="0.2">
      <c r="A8" s="17"/>
      <c r="B8" s="17"/>
      <c r="C8" s="18"/>
      <c r="D8" s="18"/>
      <c r="E8" s="18"/>
      <c r="F8" s="18"/>
      <c r="G8" s="20"/>
      <c r="H8" s="18"/>
      <c r="I8" s="20"/>
      <c r="J8" s="20"/>
      <c r="K8" s="20"/>
      <c r="L8" s="15"/>
    </row>
    <row r="9" spans="1:29" ht="1.5" customHeight="1" x14ac:dyDescent="0.2">
      <c r="A9" s="9"/>
      <c r="B9" s="9"/>
      <c r="C9" s="10"/>
      <c r="D9" s="11"/>
      <c r="E9" s="11"/>
      <c r="F9" s="11"/>
      <c r="G9" s="21"/>
      <c r="H9" s="11"/>
      <c r="J9" s="11"/>
      <c r="K9" s="11"/>
      <c r="L9" s="21"/>
    </row>
    <row r="10" spans="1:29" ht="1.5" customHeight="1" x14ac:dyDescent="0.2">
      <c r="A10" s="9"/>
      <c r="B10" s="9"/>
      <c r="C10" s="10"/>
      <c r="D10" s="11"/>
      <c r="E10" s="11"/>
      <c r="F10" s="11"/>
      <c r="G10" s="21"/>
      <c r="H10" s="11"/>
      <c r="J10" s="11"/>
      <c r="K10" s="11"/>
      <c r="L10" s="21"/>
    </row>
    <row r="11" spans="1:29" ht="1.5" customHeight="1" x14ac:dyDescent="0.2">
      <c r="A11" s="9"/>
      <c r="B11" s="9"/>
      <c r="C11" s="10"/>
      <c r="D11" s="11"/>
      <c r="F11" s="11"/>
      <c r="G11" s="11"/>
      <c r="H11" s="11"/>
      <c r="J11" s="11"/>
      <c r="K11" s="11"/>
      <c r="L11" s="11"/>
    </row>
    <row r="12" spans="1:29" ht="1.5" customHeight="1" x14ac:dyDescent="0.2">
      <c r="A12" s="10" t="s">
        <v>35</v>
      </c>
      <c r="B12" s="10" t="s">
        <v>36</v>
      </c>
      <c r="C12" s="10"/>
      <c r="D12" s="11" t="s">
        <v>37</v>
      </c>
      <c r="F12" s="11" t="s">
        <v>15</v>
      </c>
      <c r="I12" s="11" t="s">
        <v>14</v>
      </c>
    </row>
    <row r="13" spans="1:29" ht="1.5" customHeight="1" x14ac:dyDescent="0.2">
      <c r="A13" s="9"/>
      <c r="B13" s="9"/>
      <c r="C13" s="10"/>
      <c r="E13" s="11"/>
      <c r="F13" s="11"/>
      <c r="I13" s="11"/>
      <c r="J13" s="11"/>
      <c r="K13" s="11"/>
    </row>
    <row r="14" spans="1:29" ht="1.5" customHeight="1" x14ac:dyDescent="0.2">
      <c r="A14" s="12"/>
      <c r="B14" s="12"/>
      <c r="C14" s="11"/>
      <c r="D14" s="11"/>
      <c r="E14" s="3"/>
      <c r="K14" s="11"/>
    </row>
    <row r="15" spans="1:29" ht="1.5" customHeight="1" x14ac:dyDescent="0.2">
      <c r="A15" s="11" t="s">
        <v>40</v>
      </c>
      <c r="B15" s="11" t="s">
        <v>41</v>
      </c>
      <c r="C15" s="11" t="s">
        <v>42</v>
      </c>
      <c r="D15" s="12" t="s">
        <v>43</v>
      </c>
    </row>
    <row r="16" spans="1:29" ht="12.75" x14ac:dyDescent="0.2">
      <c r="A16" s="12"/>
      <c r="B16" s="12"/>
      <c r="C16" s="11"/>
      <c r="D16" s="12"/>
      <c r="E16" s="11"/>
      <c r="F16" s="11"/>
      <c r="G16" s="11"/>
      <c r="H16" s="11"/>
      <c r="I16" s="11"/>
      <c r="N16" s="11"/>
      <c r="O16" s="23"/>
    </row>
    <row r="17" spans="1:13" ht="12.75" x14ac:dyDescent="0.2">
      <c r="A17" s="12"/>
      <c r="B17" s="12"/>
      <c r="C17" s="11"/>
      <c r="G17" s="11"/>
      <c r="I17" s="11"/>
    </row>
    <row r="18" spans="1:13" ht="12.75" x14ac:dyDescent="0.2">
      <c r="A18" s="24"/>
      <c r="B18" s="24"/>
      <c r="C18" s="25"/>
      <c r="E18" s="11"/>
    </row>
    <row r="19" spans="1:13" ht="12.75" x14ac:dyDescent="0.2">
      <c r="A19" s="24"/>
      <c r="B19" s="24"/>
      <c r="C19" s="25"/>
      <c r="D19" s="11"/>
      <c r="G19" s="11"/>
      <c r="K19" s="11"/>
    </row>
    <row r="20" spans="1:13" ht="12.75" x14ac:dyDescent="0.2">
      <c r="A20" s="24"/>
      <c r="B20" s="12"/>
      <c r="C20" s="11"/>
      <c r="D20" s="11"/>
      <c r="G20" s="11"/>
    </row>
    <row r="21" spans="1:13" ht="12.75" x14ac:dyDescent="0.2">
      <c r="A21" s="12"/>
      <c r="B21" s="12"/>
      <c r="C21" s="11"/>
    </row>
    <row r="22" spans="1:13" ht="12.75" x14ac:dyDescent="0.2">
      <c r="A22" s="12"/>
      <c r="B22" s="12"/>
      <c r="C22" s="11"/>
    </row>
    <row r="23" spans="1:13" ht="12.75" x14ac:dyDescent="0.2">
      <c r="A23" s="12"/>
      <c r="B23" s="12"/>
      <c r="C23" s="11"/>
      <c r="D23" s="11"/>
      <c r="K23" s="11"/>
    </row>
    <row r="24" spans="1:13" ht="12.75" x14ac:dyDescent="0.2">
      <c r="A24" s="11"/>
      <c r="B24" s="11"/>
      <c r="C24" s="11"/>
    </row>
    <row r="25" spans="1:13" ht="12.75" x14ac:dyDescent="0.2">
      <c r="A25" s="12"/>
      <c r="B25" s="12"/>
      <c r="C25" s="11"/>
      <c r="D25" s="12"/>
      <c r="E25" s="11"/>
      <c r="F25" s="12"/>
      <c r="G25" s="12"/>
      <c r="H25" s="11"/>
      <c r="I25" s="12"/>
      <c r="J25" s="12"/>
      <c r="K25" s="11"/>
      <c r="L25" s="11"/>
      <c r="M25" s="12"/>
    </row>
    <row r="26" spans="1:13" ht="12.75" x14ac:dyDescent="0.2">
      <c r="A26" s="11"/>
      <c r="B26" s="11"/>
      <c r="C26" s="11"/>
    </row>
    <row r="27" spans="1:13" ht="12.75" x14ac:dyDescent="0.2">
      <c r="A27" s="2"/>
      <c r="B27" s="2"/>
    </row>
    <row r="28" spans="1:13" ht="12.75" x14ac:dyDescent="0.2">
      <c r="A28" s="12"/>
      <c r="B28" s="2"/>
    </row>
    <row r="29" spans="1:13" ht="12.75" x14ac:dyDescent="0.2">
      <c r="A29" s="12"/>
      <c r="B29" s="12"/>
    </row>
    <row r="30" spans="1:13" ht="12.75" x14ac:dyDescent="0.2">
      <c r="A30" s="12"/>
      <c r="B30" s="12"/>
    </row>
    <row r="31" spans="1:13" ht="12.75" x14ac:dyDescent="0.2">
      <c r="A31" s="12"/>
      <c r="B31" s="12"/>
    </row>
    <row r="32" spans="1:13" ht="12.75" x14ac:dyDescent="0.2">
      <c r="A32" s="12"/>
      <c r="B32" s="2"/>
    </row>
    <row r="33" spans="1:2" ht="12.75" x14ac:dyDescent="0.2">
      <c r="A33" s="12"/>
      <c r="B33" s="2"/>
    </row>
    <row r="34" spans="1:2" ht="12.75" x14ac:dyDescent="0.2">
      <c r="A34" s="2"/>
      <c r="B34" s="2"/>
    </row>
    <row r="35" spans="1:2" ht="12.75" x14ac:dyDescent="0.2">
      <c r="A35" s="2"/>
      <c r="B35" s="2"/>
    </row>
    <row r="36" spans="1:2" ht="12.75" x14ac:dyDescent="0.2">
      <c r="A36" s="2"/>
      <c r="B36" s="2"/>
    </row>
    <row r="37" spans="1:2" ht="12.75" x14ac:dyDescent="0.2">
      <c r="A37" s="2"/>
      <c r="B37" s="2"/>
    </row>
    <row r="38" spans="1:2" ht="12.75" x14ac:dyDescent="0.2">
      <c r="A38" s="2"/>
      <c r="B38" s="2"/>
    </row>
    <row r="39" spans="1:2" ht="12.75" x14ac:dyDescent="0.2">
      <c r="A39" s="2"/>
      <c r="B39" s="2"/>
    </row>
    <row r="40" spans="1:2" ht="12.75" x14ac:dyDescent="0.2">
      <c r="A40" s="2"/>
      <c r="B40" s="2"/>
    </row>
    <row r="41" spans="1:2" ht="12.75" x14ac:dyDescent="0.2">
      <c r="A41" s="2"/>
      <c r="B41" s="2"/>
    </row>
    <row r="42" spans="1:2" ht="12.75" x14ac:dyDescent="0.2">
      <c r="A42" s="2"/>
      <c r="B42" s="2"/>
    </row>
    <row r="43" spans="1:2" ht="12.75" x14ac:dyDescent="0.2">
      <c r="A43" s="2"/>
      <c r="B43" s="2"/>
    </row>
    <row r="44" spans="1:2" ht="12.75" x14ac:dyDescent="0.2">
      <c r="A44" s="2"/>
      <c r="B44" s="2"/>
    </row>
    <row r="45" spans="1:2" ht="12.75" x14ac:dyDescent="0.2">
      <c r="A45" s="2"/>
      <c r="B45" s="2"/>
    </row>
    <row r="46" spans="1:2" ht="12.75" x14ac:dyDescent="0.2">
      <c r="A46" s="2"/>
      <c r="B46" s="2"/>
    </row>
    <row r="47" spans="1:2" ht="12.75" x14ac:dyDescent="0.2">
      <c r="A47" s="2"/>
      <c r="B47" s="2"/>
    </row>
    <row r="48" spans="1:2" ht="12.75" x14ac:dyDescent="0.2">
      <c r="A48" s="2"/>
      <c r="B48" s="2"/>
    </row>
    <row r="49" spans="1:2" ht="12.75" x14ac:dyDescent="0.2">
      <c r="A49" s="2"/>
      <c r="B49" s="2"/>
    </row>
    <row r="50" spans="1:2" ht="12.75" x14ac:dyDescent="0.2">
      <c r="A50" s="2"/>
      <c r="B50" s="2"/>
    </row>
    <row r="51" spans="1:2" ht="12.75" x14ac:dyDescent="0.2">
      <c r="A51" s="2"/>
      <c r="B51" s="2"/>
    </row>
    <row r="52" spans="1:2" ht="12.75" x14ac:dyDescent="0.2">
      <c r="A52" s="2"/>
      <c r="B52" s="2"/>
    </row>
    <row r="53" spans="1:2" ht="12.75" x14ac:dyDescent="0.2">
      <c r="A53" s="2"/>
      <c r="B53" s="2"/>
    </row>
    <row r="54" spans="1:2" ht="12.75" x14ac:dyDescent="0.2">
      <c r="A54" s="2"/>
      <c r="B54" s="2"/>
    </row>
    <row r="55" spans="1:2" ht="12.75" x14ac:dyDescent="0.2">
      <c r="A55" s="2"/>
      <c r="B55" s="2"/>
    </row>
    <row r="56" spans="1:2" ht="12.75" x14ac:dyDescent="0.2">
      <c r="A56" s="2"/>
      <c r="B56" s="2"/>
    </row>
    <row r="57" spans="1:2" ht="12.75" x14ac:dyDescent="0.2">
      <c r="A57" s="2"/>
      <c r="B57" s="2"/>
    </row>
    <row r="58" spans="1:2" ht="12.75" x14ac:dyDescent="0.2">
      <c r="A58" s="2"/>
      <c r="B58" s="2"/>
    </row>
    <row r="59" spans="1:2" ht="12.75" x14ac:dyDescent="0.2">
      <c r="A59" s="2"/>
      <c r="B59" s="2"/>
    </row>
    <row r="60" spans="1:2" ht="12.75" x14ac:dyDescent="0.2">
      <c r="A60" s="2"/>
      <c r="B60" s="2"/>
    </row>
    <row r="61" spans="1:2" ht="12.75" x14ac:dyDescent="0.2">
      <c r="A61" s="2"/>
      <c r="B61" s="2"/>
    </row>
    <row r="62" spans="1:2" ht="12.75" x14ac:dyDescent="0.2">
      <c r="A62" s="2"/>
      <c r="B62" s="2"/>
    </row>
    <row r="63" spans="1:2" ht="12.75" x14ac:dyDescent="0.2">
      <c r="A63" s="2"/>
      <c r="B63" s="2"/>
    </row>
    <row r="64" spans="1:2" ht="12.75" x14ac:dyDescent="0.2">
      <c r="A64" s="2"/>
      <c r="B64" s="2"/>
    </row>
    <row r="65" spans="1:2" ht="12.75" x14ac:dyDescent="0.2">
      <c r="A65" s="2"/>
      <c r="B65" s="2"/>
    </row>
    <row r="66" spans="1:2" ht="12.75" x14ac:dyDescent="0.2">
      <c r="A66" s="2"/>
      <c r="B66" s="2"/>
    </row>
    <row r="67" spans="1:2" ht="12.75" x14ac:dyDescent="0.2">
      <c r="A67" s="2"/>
      <c r="B67" s="2"/>
    </row>
    <row r="68" spans="1:2" ht="12.75" x14ac:dyDescent="0.2">
      <c r="A68" s="2"/>
      <c r="B68" s="2"/>
    </row>
    <row r="69" spans="1:2" ht="12.75" x14ac:dyDescent="0.2">
      <c r="A69" s="2"/>
      <c r="B69" s="2"/>
    </row>
    <row r="70" spans="1:2" ht="12.75" x14ac:dyDescent="0.2">
      <c r="A70" s="2"/>
      <c r="B70" s="2"/>
    </row>
    <row r="71" spans="1:2" ht="12.75" x14ac:dyDescent="0.2">
      <c r="A71" s="2"/>
      <c r="B71" s="2"/>
    </row>
    <row r="72" spans="1:2" ht="12.75" x14ac:dyDescent="0.2">
      <c r="A72" s="2"/>
      <c r="B72" s="2"/>
    </row>
    <row r="73" spans="1:2" ht="12.75" x14ac:dyDescent="0.2">
      <c r="A73" s="2"/>
      <c r="B73" s="2"/>
    </row>
    <row r="74" spans="1:2" ht="12.75" x14ac:dyDescent="0.2">
      <c r="A74" s="2"/>
      <c r="B74" s="2"/>
    </row>
    <row r="75" spans="1:2" ht="12.75" x14ac:dyDescent="0.2">
      <c r="A75" s="2"/>
      <c r="B75" s="2"/>
    </row>
    <row r="76" spans="1:2" ht="12.75" x14ac:dyDescent="0.2">
      <c r="A76" s="2"/>
      <c r="B76" s="2"/>
    </row>
    <row r="77" spans="1:2" ht="12.75" x14ac:dyDescent="0.2">
      <c r="A77" s="2"/>
      <c r="B77" s="2"/>
    </row>
    <row r="78" spans="1:2" ht="12.75" x14ac:dyDescent="0.2">
      <c r="A78" s="2"/>
      <c r="B78" s="2"/>
    </row>
    <row r="79" spans="1:2" ht="12.75" x14ac:dyDescent="0.2">
      <c r="A79" s="2"/>
      <c r="B79" s="2"/>
    </row>
    <row r="80" spans="1:2" ht="12.75" x14ac:dyDescent="0.2">
      <c r="A80" s="2"/>
      <c r="B80" s="2"/>
    </row>
    <row r="81" spans="1:2" ht="12.75" x14ac:dyDescent="0.2">
      <c r="A81" s="2"/>
      <c r="B81" s="2"/>
    </row>
    <row r="82" spans="1:2" ht="12.75" x14ac:dyDescent="0.2">
      <c r="A82" s="2"/>
      <c r="B82" s="2"/>
    </row>
    <row r="83" spans="1:2" ht="12.75" x14ac:dyDescent="0.2">
      <c r="A83" s="2"/>
      <c r="B83" s="2"/>
    </row>
    <row r="84" spans="1:2" ht="12.75" x14ac:dyDescent="0.2">
      <c r="A84" s="2"/>
      <c r="B84" s="2"/>
    </row>
    <row r="85" spans="1:2" ht="12.75" x14ac:dyDescent="0.2">
      <c r="A85" s="2"/>
      <c r="B85" s="2"/>
    </row>
    <row r="86" spans="1:2" ht="12.75" x14ac:dyDescent="0.2">
      <c r="A86" s="2"/>
      <c r="B86" s="2"/>
    </row>
    <row r="87" spans="1:2" ht="12.75" x14ac:dyDescent="0.2">
      <c r="A87" s="2"/>
      <c r="B87" s="2"/>
    </row>
    <row r="88" spans="1:2" ht="12.75" x14ac:dyDescent="0.2">
      <c r="A88" s="2"/>
      <c r="B88" s="2"/>
    </row>
    <row r="89" spans="1:2" ht="12.75" x14ac:dyDescent="0.2">
      <c r="A89" s="2"/>
      <c r="B89" s="2"/>
    </row>
    <row r="90" spans="1:2" ht="12.75" x14ac:dyDescent="0.2">
      <c r="A90" s="2"/>
      <c r="B90" s="2"/>
    </row>
    <row r="91" spans="1:2" ht="12.75" x14ac:dyDescent="0.2">
      <c r="A91" s="2"/>
      <c r="B91" s="2"/>
    </row>
    <row r="92" spans="1:2" ht="12.75" x14ac:dyDescent="0.2">
      <c r="A92" s="2"/>
      <c r="B92" s="2"/>
    </row>
    <row r="93" spans="1:2" ht="12.75" x14ac:dyDescent="0.2">
      <c r="A93" s="2"/>
      <c r="B93" s="2"/>
    </row>
    <row r="94" spans="1:2" ht="12.75" x14ac:dyDescent="0.2">
      <c r="A94" s="2"/>
      <c r="B94" s="2"/>
    </row>
    <row r="95" spans="1:2" ht="12.75" x14ac:dyDescent="0.2">
      <c r="A95" s="2"/>
      <c r="B95" s="2"/>
    </row>
    <row r="96" spans="1:2" ht="12.75" x14ac:dyDescent="0.2">
      <c r="A96" s="2"/>
      <c r="B96" s="2"/>
    </row>
    <row r="97" spans="1:2" ht="12.75" x14ac:dyDescent="0.2">
      <c r="A97" s="2"/>
      <c r="B97" s="2"/>
    </row>
    <row r="98" spans="1:2" ht="12.75" x14ac:dyDescent="0.2">
      <c r="A98" s="2"/>
      <c r="B98" s="2"/>
    </row>
    <row r="99" spans="1:2" ht="12.75" x14ac:dyDescent="0.2">
      <c r="A99" s="2"/>
      <c r="B99" s="2"/>
    </row>
    <row r="100" spans="1:2" ht="12.75" x14ac:dyDescent="0.2">
      <c r="A100" s="2"/>
      <c r="B100" s="2"/>
    </row>
    <row r="101" spans="1:2" ht="12.75" x14ac:dyDescent="0.2">
      <c r="A101" s="2"/>
      <c r="B101" s="2"/>
    </row>
    <row r="102" spans="1:2" ht="12.75" x14ac:dyDescent="0.2">
      <c r="A102" s="2"/>
      <c r="B102" s="2"/>
    </row>
    <row r="103" spans="1:2" ht="12.75" x14ac:dyDescent="0.2">
      <c r="A103" s="2"/>
      <c r="B103" s="2"/>
    </row>
    <row r="104" spans="1:2" ht="12.75" x14ac:dyDescent="0.2">
      <c r="A104" s="2"/>
      <c r="B104" s="2"/>
    </row>
    <row r="105" spans="1:2" ht="12.75" x14ac:dyDescent="0.2">
      <c r="A105" s="2"/>
      <c r="B105" s="2"/>
    </row>
    <row r="106" spans="1:2" ht="12.75" x14ac:dyDescent="0.2">
      <c r="A106" s="2"/>
      <c r="B106" s="2"/>
    </row>
    <row r="107" spans="1:2" ht="12.75" x14ac:dyDescent="0.2">
      <c r="A107" s="2"/>
      <c r="B107" s="2"/>
    </row>
    <row r="108" spans="1:2" ht="12.75" x14ac:dyDescent="0.2">
      <c r="A108" s="2"/>
      <c r="B108" s="2"/>
    </row>
    <row r="109" spans="1:2" ht="12.75" x14ac:dyDescent="0.2">
      <c r="A109" s="2"/>
      <c r="B109" s="2"/>
    </row>
    <row r="110" spans="1:2" ht="12.75" x14ac:dyDescent="0.2">
      <c r="A110" s="2"/>
      <c r="B110" s="2"/>
    </row>
    <row r="111" spans="1:2" ht="12.75" x14ac:dyDescent="0.2">
      <c r="A111" s="2"/>
      <c r="B111" s="2"/>
    </row>
    <row r="112" spans="1:2" ht="12.75" x14ac:dyDescent="0.2">
      <c r="A112" s="2"/>
      <c r="B112" s="2"/>
    </row>
    <row r="113" spans="1:2" ht="12.75" x14ac:dyDescent="0.2">
      <c r="A113" s="2"/>
      <c r="B113" s="2"/>
    </row>
    <row r="114" spans="1:2" ht="12.75" x14ac:dyDescent="0.2">
      <c r="A114" s="2"/>
      <c r="B114" s="2"/>
    </row>
    <row r="115" spans="1:2" ht="12.75" x14ac:dyDescent="0.2">
      <c r="A115" s="2"/>
      <c r="B115" s="2"/>
    </row>
    <row r="116" spans="1:2" ht="12.75" x14ac:dyDescent="0.2">
      <c r="A116" s="2"/>
      <c r="B116" s="2"/>
    </row>
    <row r="117" spans="1:2" ht="12.75" x14ac:dyDescent="0.2">
      <c r="A117" s="2"/>
      <c r="B117" s="2"/>
    </row>
    <row r="118" spans="1:2" ht="12.75" x14ac:dyDescent="0.2">
      <c r="A118" s="2"/>
      <c r="B118" s="2"/>
    </row>
    <row r="119" spans="1:2" ht="12.75" x14ac:dyDescent="0.2">
      <c r="A119" s="2"/>
      <c r="B119" s="2"/>
    </row>
    <row r="120" spans="1:2" ht="12.75" x14ac:dyDescent="0.2">
      <c r="A120" s="2"/>
      <c r="B120" s="2"/>
    </row>
    <row r="121" spans="1:2" ht="12.75" x14ac:dyDescent="0.2">
      <c r="A121" s="2"/>
      <c r="B121" s="2"/>
    </row>
    <row r="122" spans="1:2" ht="12.75" x14ac:dyDescent="0.2">
      <c r="A122" s="2"/>
      <c r="B122" s="2"/>
    </row>
    <row r="123" spans="1:2" ht="12.75" x14ac:dyDescent="0.2">
      <c r="A123" s="2"/>
      <c r="B123" s="2"/>
    </row>
    <row r="124" spans="1:2" ht="12.75" x14ac:dyDescent="0.2">
      <c r="A124" s="2"/>
      <c r="B124" s="2"/>
    </row>
    <row r="125" spans="1:2" ht="12.75" x14ac:dyDescent="0.2">
      <c r="A125" s="2"/>
      <c r="B125" s="2"/>
    </row>
    <row r="126" spans="1:2" ht="12.75" x14ac:dyDescent="0.2">
      <c r="A126" s="2"/>
      <c r="B126" s="2"/>
    </row>
    <row r="127" spans="1:2" ht="12.75" x14ac:dyDescent="0.2">
      <c r="A127" s="2"/>
      <c r="B127" s="2"/>
    </row>
    <row r="128" spans="1:2" ht="12.75" x14ac:dyDescent="0.2">
      <c r="A128" s="2"/>
      <c r="B128" s="2"/>
    </row>
    <row r="129" spans="1:2" ht="12.75" x14ac:dyDescent="0.2">
      <c r="A129" s="2"/>
      <c r="B129" s="2"/>
    </row>
    <row r="130" spans="1:2" ht="12.75" x14ac:dyDescent="0.2">
      <c r="A130" s="2"/>
      <c r="B130" s="2"/>
    </row>
    <row r="131" spans="1:2" ht="12.75" x14ac:dyDescent="0.2">
      <c r="A131" s="2"/>
      <c r="B131" s="2"/>
    </row>
    <row r="132" spans="1:2" ht="12.75" x14ac:dyDescent="0.2">
      <c r="A132" s="2"/>
      <c r="B132" s="2"/>
    </row>
    <row r="133" spans="1:2" ht="12.75" x14ac:dyDescent="0.2">
      <c r="A133" s="2"/>
      <c r="B133" s="2"/>
    </row>
    <row r="134" spans="1:2" ht="12.75" x14ac:dyDescent="0.2">
      <c r="A134" s="2"/>
      <c r="B134" s="2"/>
    </row>
    <row r="135" spans="1:2" ht="12.75" x14ac:dyDescent="0.2">
      <c r="A135" s="2"/>
      <c r="B135" s="2"/>
    </row>
    <row r="136" spans="1:2" ht="12.75" x14ac:dyDescent="0.2">
      <c r="A136" s="2"/>
      <c r="B136" s="2"/>
    </row>
    <row r="137" spans="1:2" ht="12.75" x14ac:dyDescent="0.2">
      <c r="A137" s="2"/>
      <c r="B137" s="2"/>
    </row>
    <row r="138" spans="1:2" ht="12.75" x14ac:dyDescent="0.2">
      <c r="A138" s="2"/>
      <c r="B138" s="2"/>
    </row>
    <row r="139" spans="1:2" ht="12.75" x14ac:dyDescent="0.2">
      <c r="A139" s="2"/>
      <c r="B139" s="2"/>
    </row>
    <row r="140" spans="1:2" ht="12.75" x14ac:dyDescent="0.2">
      <c r="A140" s="2"/>
      <c r="B140" s="2"/>
    </row>
    <row r="141" spans="1:2" ht="12.75" x14ac:dyDescent="0.2">
      <c r="A141" s="2"/>
      <c r="B141" s="2"/>
    </row>
    <row r="142" spans="1:2" ht="12.75" x14ac:dyDescent="0.2">
      <c r="A142" s="2"/>
      <c r="B142" s="2"/>
    </row>
    <row r="143" spans="1:2" ht="12.75" x14ac:dyDescent="0.2">
      <c r="A143" s="2"/>
      <c r="B143" s="2"/>
    </row>
    <row r="144" spans="1:2" ht="12.75" x14ac:dyDescent="0.2">
      <c r="A144" s="2"/>
      <c r="B144" s="2"/>
    </row>
    <row r="145" spans="1:2" ht="12.75" x14ac:dyDescent="0.2">
      <c r="A145" s="2"/>
      <c r="B145" s="2"/>
    </row>
    <row r="146" spans="1:2" ht="12.75" x14ac:dyDescent="0.2">
      <c r="A146" s="2"/>
      <c r="B146" s="2"/>
    </row>
    <row r="147" spans="1:2" ht="12.75" x14ac:dyDescent="0.2">
      <c r="A147" s="2"/>
      <c r="B147" s="2"/>
    </row>
    <row r="148" spans="1:2" ht="12.75" x14ac:dyDescent="0.2">
      <c r="A148" s="2"/>
      <c r="B148" s="2"/>
    </row>
    <row r="149" spans="1:2" ht="12.75" x14ac:dyDescent="0.2">
      <c r="A149" s="2"/>
      <c r="B149" s="2"/>
    </row>
    <row r="150" spans="1:2" ht="12.75" x14ac:dyDescent="0.2">
      <c r="A150" s="2"/>
      <c r="B150" s="2"/>
    </row>
    <row r="151" spans="1:2" ht="12.75" x14ac:dyDescent="0.2">
      <c r="A151" s="2"/>
      <c r="B151" s="2"/>
    </row>
    <row r="152" spans="1:2" ht="12.75" x14ac:dyDescent="0.2">
      <c r="A152" s="2"/>
      <c r="B152" s="2"/>
    </row>
    <row r="153" spans="1:2" ht="12.75" x14ac:dyDescent="0.2">
      <c r="A153" s="2"/>
      <c r="B153" s="2"/>
    </row>
    <row r="154" spans="1:2" ht="12.75" x14ac:dyDescent="0.2">
      <c r="A154" s="2"/>
      <c r="B154" s="2"/>
    </row>
    <row r="155" spans="1:2" ht="12.75" x14ac:dyDescent="0.2">
      <c r="A155" s="2"/>
      <c r="B155" s="2"/>
    </row>
    <row r="156" spans="1:2" ht="12.75" x14ac:dyDescent="0.2">
      <c r="A156" s="2"/>
      <c r="B156" s="2"/>
    </row>
    <row r="157" spans="1:2" ht="12.75" x14ac:dyDescent="0.2">
      <c r="A157" s="2"/>
      <c r="B157" s="2"/>
    </row>
    <row r="158" spans="1:2" ht="12.75" x14ac:dyDescent="0.2">
      <c r="A158" s="2"/>
      <c r="B158" s="2"/>
    </row>
    <row r="159" spans="1:2" ht="12.75" x14ac:dyDescent="0.2">
      <c r="A159" s="2"/>
      <c r="B159" s="2"/>
    </row>
    <row r="160" spans="1:2" ht="12.75" x14ac:dyDescent="0.2">
      <c r="A160" s="2"/>
      <c r="B160" s="2"/>
    </row>
    <row r="161" spans="1:2" ht="12.75" x14ac:dyDescent="0.2">
      <c r="A161" s="2"/>
      <c r="B161" s="2"/>
    </row>
    <row r="162" spans="1:2" ht="12.75" x14ac:dyDescent="0.2">
      <c r="A162" s="2"/>
      <c r="B162" s="2"/>
    </row>
    <row r="163" spans="1:2" ht="12.75" x14ac:dyDescent="0.2">
      <c r="A163" s="2"/>
      <c r="B163" s="2"/>
    </row>
    <row r="164" spans="1:2" ht="12.75" x14ac:dyDescent="0.2">
      <c r="A164" s="2"/>
      <c r="B164" s="2"/>
    </row>
    <row r="165" spans="1:2" ht="12.75" x14ac:dyDescent="0.2">
      <c r="A165" s="2"/>
      <c r="B165" s="2"/>
    </row>
    <row r="166" spans="1:2" ht="12.75" x14ac:dyDescent="0.2">
      <c r="A166" s="2"/>
      <c r="B166" s="2"/>
    </row>
    <row r="167" spans="1:2" ht="12.75" x14ac:dyDescent="0.2">
      <c r="A167" s="2"/>
      <c r="B167" s="2"/>
    </row>
    <row r="168" spans="1:2" ht="12.75" x14ac:dyDescent="0.2">
      <c r="A168" s="2"/>
      <c r="B168" s="2"/>
    </row>
    <row r="169" spans="1:2" ht="12.75" x14ac:dyDescent="0.2">
      <c r="A169" s="2"/>
      <c r="B169" s="2"/>
    </row>
    <row r="170" spans="1:2" ht="12.75" x14ac:dyDescent="0.2">
      <c r="A170" s="2"/>
      <c r="B170" s="2"/>
    </row>
    <row r="171" spans="1:2" ht="12.75" x14ac:dyDescent="0.2">
      <c r="A171" s="2"/>
      <c r="B171" s="2"/>
    </row>
    <row r="172" spans="1:2" ht="12.75" x14ac:dyDescent="0.2">
      <c r="A172" s="2"/>
      <c r="B172" s="2"/>
    </row>
    <row r="173" spans="1:2" ht="12.75" x14ac:dyDescent="0.2">
      <c r="A173" s="2"/>
      <c r="B173" s="2"/>
    </row>
    <row r="174" spans="1:2" ht="12.75" x14ac:dyDescent="0.2">
      <c r="A174" s="2"/>
      <c r="B174" s="2"/>
    </row>
    <row r="175" spans="1:2" ht="12.75" x14ac:dyDescent="0.2">
      <c r="A175" s="2"/>
      <c r="B175" s="2"/>
    </row>
    <row r="176" spans="1:2" ht="12.75" x14ac:dyDescent="0.2">
      <c r="A176" s="2"/>
      <c r="B176" s="2"/>
    </row>
    <row r="177" spans="1:2" ht="12.75" x14ac:dyDescent="0.2">
      <c r="A177" s="2"/>
      <c r="B177" s="2"/>
    </row>
    <row r="178" spans="1:2" ht="12.75" x14ac:dyDescent="0.2">
      <c r="A178" s="2"/>
      <c r="B178" s="2"/>
    </row>
    <row r="179" spans="1:2" ht="12.75" x14ac:dyDescent="0.2">
      <c r="A179" s="2"/>
      <c r="B179" s="2"/>
    </row>
    <row r="180" spans="1:2" ht="12.75" x14ac:dyDescent="0.2">
      <c r="A180" s="2"/>
      <c r="B180" s="2"/>
    </row>
    <row r="181" spans="1:2" ht="12.75" x14ac:dyDescent="0.2">
      <c r="A181" s="2"/>
      <c r="B181" s="2"/>
    </row>
    <row r="182" spans="1:2" ht="12.75" x14ac:dyDescent="0.2">
      <c r="A182" s="2"/>
      <c r="B182" s="2"/>
    </row>
    <row r="183" spans="1:2" ht="12.75" x14ac:dyDescent="0.2">
      <c r="A183" s="2"/>
      <c r="B183" s="2"/>
    </row>
    <row r="184" spans="1:2" ht="12.75" x14ac:dyDescent="0.2">
      <c r="A184" s="2"/>
      <c r="B184" s="2"/>
    </row>
    <row r="185" spans="1:2" ht="12.75" x14ac:dyDescent="0.2">
      <c r="A185" s="2"/>
      <c r="B185" s="2"/>
    </row>
    <row r="186" spans="1:2" ht="12.75" x14ac:dyDescent="0.2">
      <c r="A186" s="2"/>
      <c r="B186" s="2"/>
    </row>
    <row r="187" spans="1:2" ht="12.75" x14ac:dyDescent="0.2">
      <c r="A187" s="2"/>
      <c r="B187" s="2"/>
    </row>
    <row r="188" spans="1:2" ht="12.75" x14ac:dyDescent="0.2">
      <c r="A188" s="2"/>
      <c r="B188" s="2"/>
    </row>
    <row r="189" spans="1:2" ht="12.75" x14ac:dyDescent="0.2">
      <c r="A189" s="2"/>
      <c r="B189" s="2"/>
    </row>
    <row r="190" spans="1:2" ht="12.75" x14ac:dyDescent="0.2">
      <c r="A190" s="2"/>
      <c r="B190" s="2"/>
    </row>
    <row r="191" spans="1:2" ht="12.75" x14ac:dyDescent="0.2">
      <c r="A191" s="2"/>
      <c r="B191" s="2"/>
    </row>
    <row r="192" spans="1:2" ht="12.75" x14ac:dyDescent="0.2">
      <c r="A192" s="2"/>
      <c r="B192" s="2"/>
    </row>
    <row r="193" spans="1:2" ht="12.75" x14ac:dyDescent="0.2">
      <c r="A193" s="2"/>
      <c r="B193" s="2"/>
    </row>
    <row r="194" spans="1:2" ht="12.75" x14ac:dyDescent="0.2">
      <c r="A194" s="2"/>
      <c r="B194" s="2"/>
    </row>
    <row r="195" spans="1:2" ht="12.75" x14ac:dyDescent="0.2">
      <c r="A195" s="2"/>
      <c r="B195" s="2"/>
    </row>
    <row r="196" spans="1:2" ht="12.75" x14ac:dyDescent="0.2">
      <c r="A196" s="2"/>
      <c r="B196" s="2"/>
    </row>
    <row r="197" spans="1:2" ht="12.75" x14ac:dyDescent="0.2">
      <c r="A197" s="2"/>
      <c r="B197" s="2"/>
    </row>
    <row r="198" spans="1:2" ht="12.75" x14ac:dyDescent="0.2">
      <c r="A198" s="2"/>
      <c r="B198" s="2"/>
    </row>
    <row r="199" spans="1:2" ht="12.75" x14ac:dyDescent="0.2">
      <c r="A199" s="2"/>
      <c r="B199" s="2"/>
    </row>
    <row r="200" spans="1:2" ht="12.75" x14ac:dyDescent="0.2">
      <c r="A200" s="2"/>
      <c r="B200" s="2"/>
    </row>
    <row r="201" spans="1:2" ht="12.75" x14ac:dyDescent="0.2">
      <c r="A201" s="2"/>
      <c r="B201" s="2"/>
    </row>
    <row r="202" spans="1:2" ht="12.75" x14ac:dyDescent="0.2">
      <c r="A202" s="2"/>
      <c r="B202" s="2"/>
    </row>
    <row r="203" spans="1:2" ht="12.75" x14ac:dyDescent="0.2">
      <c r="A203" s="2"/>
      <c r="B203" s="2"/>
    </row>
    <row r="204" spans="1:2" ht="12.75" x14ac:dyDescent="0.2">
      <c r="A204" s="2"/>
      <c r="B204" s="2"/>
    </row>
    <row r="205" spans="1:2" ht="12.75" x14ac:dyDescent="0.2">
      <c r="A205" s="2"/>
      <c r="B205" s="2"/>
    </row>
    <row r="206" spans="1:2" ht="12.75" x14ac:dyDescent="0.2">
      <c r="A206" s="2"/>
      <c r="B206" s="2"/>
    </row>
    <row r="207" spans="1:2" ht="12.75" x14ac:dyDescent="0.2">
      <c r="A207" s="2"/>
      <c r="B207" s="2"/>
    </row>
    <row r="208" spans="1:2" ht="12.75" x14ac:dyDescent="0.2">
      <c r="A208" s="2"/>
      <c r="B208" s="2"/>
    </row>
    <row r="209" spans="1:2" ht="12.75" x14ac:dyDescent="0.2">
      <c r="A209" s="2"/>
      <c r="B209" s="2"/>
    </row>
    <row r="210" spans="1:2" ht="12.75" x14ac:dyDescent="0.2">
      <c r="A210" s="2"/>
      <c r="B210" s="2"/>
    </row>
    <row r="211" spans="1:2" ht="12.75" x14ac:dyDescent="0.2">
      <c r="A211" s="2"/>
      <c r="B211" s="2"/>
    </row>
    <row r="212" spans="1:2" ht="12.75" x14ac:dyDescent="0.2">
      <c r="A212" s="2"/>
      <c r="B212" s="2"/>
    </row>
    <row r="213" spans="1:2" ht="12.75" x14ac:dyDescent="0.2">
      <c r="A213" s="2"/>
      <c r="B213" s="2"/>
    </row>
    <row r="214" spans="1:2" ht="12.75" x14ac:dyDescent="0.2">
      <c r="A214" s="2"/>
      <c r="B214" s="2"/>
    </row>
    <row r="215" spans="1:2" ht="12.75" x14ac:dyDescent="0.2">
      <c r="A215" s="2"/>
      <c r="B215" s="2"/>
    </row>
    <row r="216" spans="1:2" ht="12.75" x14ac:dyDescent="0.2">
      <c r="A216" s="2"/>
      <c r="B216" s="2"/>
    </row>
    <row r="217" spans="1:2" ht="12.75" x14ac:dyDescent="0.2">
      <c r="A217" s="2"/>
      <c r="B217" s="2"/>
    </row>
    <row r="218" spans="1:2" ht="12.75" x14ac:dyDescent="0.2">
      <c r="A218" s="2"/>
      <c r="B218" s="2"/>
    </row>
    <row r="219" spans="1:2" ht="12.75" x14ac:dyDescent="0.2">
      <c r="A219" s="2"/>
      <c r="B219" s="2"/>
    </row>
    <row r="220" spans="1:2" ht="12.75" x14ac:dyDescent="0.2">
      <c r="A220" s="2"/>
      <c r="B220" s="2"/>
    </row>
    <row r="221" spans="1:2" ht="12.75" x14ac:dyDescent="0.2">
      <c r="A221" s="2"/>
      <c r="B221" s="2"/>
    </row>
    <row r="222" spans="1:2" ht="12.75" x14ac:dyDescent="0.2">
      <c r="A222" s="2"/>
      <c r="B222" s="2"/>
    </row>
    <row r="223" spans="1:2" ht="12.75" x14ac:dyDescent="0.2">
      <c r="A223" s="2"/>
      <c r="B223" s="2"/>
    </row>
    <row r="224" spans="1:2" ht="12.75" x14ac:dyDescent="0.2">
      <c r="A224" s="2"/>
      <c r="B224" s="2"/>
    </row>
    <row r="225" spans="1:2" ht="12.75" x14ac:dyDescent="0.2">
      <c r="A225" s="2"/>
      <c r="B225" s="2"/>
    </row>
    <row r="226" spans="1:2" ht="12.75" x14ac:dyDescent="0.2">
      <c r="A226" s="2"/>
      <c r="B226" s="2"/>
    </row>
    <row r="227" spans="1:2" ht="12.75" x14ac:dyDescent="0.2">
      <c r="A227" s="2"/>
      <c r="B227" s="2"/>
    </row>
    <row r="228" spans="1:2" ht="12.75" x14ac:dyDescent="0.2">
      <c r="A228" s="2"/>
      <c r="B228" s="2"/>
    </row>
    <row r="229" spans="1:2" ht="12.75" x14ac:dyDescent="0.2">
      <c r="A229" s="2"/>
      <c r="B229" s="2"/>
    </row>
    <row r="230" spans="1:2" ht="12.75" x14ac:dyDescent="0.2">
      <c r="A230" s="2"/>
      <c r="B230" s="2"/>
    </row>
    <row r="231" spans="1:2" ht="12.75" x14ac:dyDescent="0.2">
      <c r="A231" s="2"/>
      <c r="B231" s="2"/>
    </row>
    <row r="232" spans="1:2" ht="12.75" x14ac:dyDescent="0.2">
      <c r="A232" s="2"/>
      <c r="B232" s="2"/>
    </row>
    <row r="233" spans="1:2" ht="12.75" x14ac:dyDescent="0.2">
      <c r="A233" s="2"/>
      <c r="B233" s="2"/>
    </row>
    <row r="234" spans="1:2" ht="12.75" x14ac:dyDescent="0.2">
      <c r="A234" s="2"/>
      <c r="B234" s="2"/>
    </row>
    <row r="235" spans="1:2" ht="12.75" x14ac:dyDescent="0.2">
      <c r="A235" s="2"/>
      <c r="B235" s="2"/>
    </row>
    <row r="236" spans="1:2" ht="12.75" x14ac:dyDescent="0.2">
      <c r="A236" s="2"/>
      <c r="B236" s="2"/>
    </row>
    <row r="237" spans="1:2" ht="12.75" x14ac:dyDescent="0.2">
      <c r="A237" s="2"/>
      <c r="B237" s="2"/>
    </row>
    <row r="238" spans="1:2" ht="12.75" x14ac:dyDescent="0.2">
      <c r="A238" s="2"/>
      <c r="B238" s="2"/>
    </row>
    <row r="239" spans="1:2" ht="12.75" x14ac:dyDescent="0.2">
      <c r="A239" s="2"/>
      <c r="B239" s="2"/>
    </row>
    <row r="240" spans="1:2" ht="12.75" x14ac:dyDescent="0.2">
      <c r="A240" s="2"/>
      <c r="B240" s="2"/>
    </row>
    <row r="241" spans="1:2" ht="12.75" x14ac:dyDescent="0.2">
      <c r="A241" s="2"/>
      <c r="B241" s="2"/>
    </row>
    <row r="242" spans="1:2" ht="12.75" x14ac:dyDescent="0.2">
      <c r="A242" s="2"/>
      <c r="B242" s="2"/>
    </row>
    <row r="243" spans="1:2" ht="12.75" x14ac:dyDescent="0.2">
      <c r="A243" s="2"/>
      <c r="B243" s="2"/>
    </row>
    <row r="244" spans="1:2" ht="12.75" x14ac:dyDescent="0.2">
      <c r="A244" s="2"/>
      <c r="B244" s="2"/>
    </row>
    <row r="245" spans="1:2" ht="12.75" x14ac:dyDescent="0.2">
      <c r="A245" s="2"/>
      <c r="B245" s="2"/>
    </row>
    <row r="246" spans="1:2" ht="12.75" x14ac:dyDescent="0.2">
      <c r="A246" s="2"/>
      <c r="B246" s="2"/>
    </row>
    <row r="247" spans="1:2" ht="12.75" x14ac:dyDescent="0.2">
      <c r="A247" s="2"/>
      <c r="B247" s="2"/>
    </row>
    <row r="248" spans="1:2" ht="12.75" x14ac:dyDescent="0.2">
      <c r="A248" s="2"/>
      <c r="B248" s="2"/>
    </row>
    <row r="249" spans="1:2" ht="12.75" x14ac:dyDescent="0.2">
      <c r="A249" s="2"/>
      <c r="B249" s="2"/>
    </row>
    <row r="250" spans="1:2" ht="12.75" x14ac:dyDescent="0.2">
      <c r="A250" s="2"/>
      <c r="B250" s="2"/>
    </row>
    <row r="251" spans="1:2" ht="12.75" x14ac:dyDescent="0.2">
      <c r="A251" s="2"/>
      <c r="B251" s="2"/>
    </row>
    <row r="252" spans="1:2" ht="12.75" x14ac:dyDescent="0.2">
      <c r="A252" s="2"/>
      <c r="B252" s="2"/>
    </row>
    <row r="253" spans="1:2" ht="12.75" x14ac:dyDescent="0.2">
      <c r="A253" s="2"/>
      <c r="B253" s="2"/>
    </row>
    <row r="254" spans="1:2" ht="12.75" x14ac:dyDescent="0.2">
      <c r="A254" s="2"/>
      <c r="B254" s="2"/>
    </row>
    <row r="255" spans="1:2" ht="12.75" x14ac:dyDescent="0.2">
      <c r="A255" s="2"/>
      <c r="B255" s="2"/>
    </row>
    <row r="256" spans="1:2" ht="12.75" x14ac:dyDescent="0.2">
      <c r="A256" s="2"/>
      <c r="B256" s="2"/>
    </row>
    <row r="257" spans="1:2" ht="12.75" x14ac:dyDescent="0.2">
      <c r="A257" s="2"/>
      <c r="B257" s="2"/>
    </row>
    <row r="258" spans="1:2" ht="12.75" x14ac:dyDescent="0.2">
      <c r="A258" s="2"/>
      <c r="B258" s="2"/>
    </row>
    <row r="259" spans="1:2" ht="12.75" x14ac:dyDescent="0.2">
      <c r="A259" s="2"/>
      <c r="B259" s="2"/>
    </row>
    <row r="260" spans="1:2" ht="12.75" x14ac:dyDescent="0.2">
      <c r="A260" s="2"/>
      <c r="B260" s="2"/>
    </row>
    <row r="261" spans="1:2" ht="12.75" x14ac:dyDescent="0.2">
      <c r="A261" s="2"/>
      <c r="B261" s="2"/>
    </row>
    <row r="262" spans="1:2" ht="12.75" x14ac:dyDescent="0.2">
      <c r="A262" s="2"/>
      <c r="B262" s="2"/>
    </row>
    <row r="263" spans="1:2" ht="12.75" x14ac:dyDescent="0.2">
      <c r="A263" s="2"/>
      <c r="B263" s="2"/>
    </row>
    <row r="264" spans="1:2" ht="12.75" x14ac:dyDescent="0.2">
      <c r="A264" s="2"/>
      <c r="B264" s="2"/>
    </row>
    <row r="265" spans="1:2" ht="12.75" x14ac:dyDescent="0.2">
      <c r="A265" s="2"/>
      <c r="B265" s="2"/>
    </row>
    <row r="266" spans="1:2" ht="12.75" x14ac:dyDescent="0.2">
      <c r="A266" s="2"/>
      <c r="B266" s="2"/>
    </row>
    <row r="267" spans="1:2" ht="12.75" x14ac:dyDescent="0.2">
      <c r="A267" s="2"/>
      <c r="B267" s="2"/>
    </row>
    <row r="268" spans="1:2" ht="12.75" x14ac:dyDescent="0.2">
      <c r="A268" s="2"/>
      <c r="B268" s="2"/>
    </row>
    <row r="269" spans="1:2" ht="12.75" x14ac:dyDescent="0.2">
      <c r="A269" s="2"/>
      <c r="B269" s="2"/>
    </row>
    <row r="270" spans="1:2" ht="12.75" x14ac:dyDescent="0.2">
      <c r="A270" s="2"/>
      <c r="B270" s="2"/>
    </row>
    <row r="271" spans="1:2" ht="12.75" x14ac:dyDescent="0.2">
      <c r="A271" s="2"/>
      <c r="B271" s="2"/>
    </row>
    <row r="272" spans="1:2" ht="12.75" x14ac:dyDescent="0.2">
      <c r="A272" s="2"/>
      <c r="B272" s="2"/>
    </row>
    <row r="273" spans="1:2" ht="12.75" x14ac:dyDescent="0.2">
      <c r="A273" s="2"/>
      <c r="B273" s="2"/>
    </row>
    <row r="274" spans="1:2" ht="12.75" x14ac:dyDescent="0.2">
      <c r="A274" s="2"/>
      <c r="B274" s="2"/>
    </row>
    <row r="275" spans="1:2" ht="12.75" x14ac:dyDescent="0.2">
      <c r="A275" s="2"/>
      <c r="B275" s="2"/>
    </row>
    <row r="276" spans="1:2" ht="12.75" x14ac:dyDescent="0.2">
      <c r="A276" s="2"/>
      <c r="B276" s="2"/>
    </row>
    <row r="277" spans="1:2" ht="12.75" x14ac:dyDescent="0.2">
      <c r="A277" s="2"/>
      <c r="B277" s="2"/>
    </row>
    <row r="278" spans="1:2" ht="12.75" x14ac:dyDescent="0.2">
      <c r="A278" s="2"/>
      <c r="B278" s="2"/>
    </row>
    <row r="279" spans="1:2" ht="12.75" x14ac:dyDescent="0.2">
      <c r="A279" s="2"/>
      <c r="B279" s="2"/>
    </row>
    <row r="280" spans="1:2" ht="12.75" x14ac:dyDescent="0.2">
      <c r="A280" s="2"/>
      <c r="B280" s="2"/>
    </row>
    <row r="281" spans="1:2" ht="12.75" x14ac:dyDescent="0.2">
      <c r="A281" s="2"/>
      <c r="B281" s="2"/>
    </row>
    <row r="282" spans="1:2" ht="12.75" x14ac:dyDescent="0.2">
      <c r="A282" s="2"/>
      <c r="B282" s="2"/>
    </row>
    <row r="283" spans="1:2" ht="12.75" x14ac:dyDescent="0.2">
      <c r="A283" s="2"/>
      <c r="B283" s="2"/>
    </row>
    <row r="284" spans="1:2" ht="12.75" x14ac:dyDescent="0.2">
      <c r="A284" s="2"/>
      <c r="B284" s="2"/>
    </row>
    <row r="285" spans="1:2" ht="12.75" x14ac:dyDescent="0.2">
      <c r="A285" s="2"/>
      <c r="B285" s="2"/>
    </row>
    <row r="286" spans="1:2" ht="12.75" x14ac:dyDescent="0.2">
      <c r="A286" s="2"/>
      <c r="B286" s="2"/>
    </row>
    <row r="287" spans="1:2" ht="12.75" x14ac:dyDescent="0.2">
      <c r="A287" s="2"/>
      <c r="B287" s="2"/>
    </row>
    <row r="288" spans="1:2" ht="12.75" x14ac:dyDescent="0.2">
      <c r="A288" s="2"/>
      <c r="B288" s="2"/>
    </row>
    <row r="289" spans="1:2" ht="12.75" x14ac:dyDescent="0.2">
      <c r="A289" s="2"/>
      <c r="B289" s="2"/>
    </row>
    <row r="290" spans="1:2" ht="12.75" x14ac:dyDescent="0.2">
      <c r="A290" s="2"/>
      <c r="B290" s="2"/>
    </row>
    <row r="291" spans="1:2" ht="12.75" x14ac:dyDescent="0.2">
      <c r="A291" s="2"/>
      <c r="B291" s="2"/>
    </row>
    <row r="292" spans="1:2" ht="12.75" x14ac:dyDescent="0.2">
      <c r="A292" s="2"/>
      <c r="B292" s="2"/>
    </row>
    <row r="293" spans="1:2" ht="12.75" x14ac:dyDescent="0.2">
      <c r="A293" s="2"/>
      <c r="B293" s="2"/>
    </row>
    <row r="294" spans="1:2" ht="12.75" x14ac:dyDescent="0.2">
      <c r="A294" s="2"/>
      <c r="B294" s="2"/>
    </row>
    <row r="295" spans="1:2" ht="12.75" x14ac:dyDescent="0.2">
      <c r="A295" s="2"/>
      <c r="B295" s="2"/>
    </row>
    <row r="296" spans="1:2" ht="12.75" x14ac:dyDescent="0.2">
      <c r="A296" s="2"/>
      <c r="B296" s="2"/>
    </row>
    <row r="297" spans="1:2" ht="12.75" x14ac:dyDescent="0.2">
      <c r="A297" s="2"/>
      <c r="B297" s="2"/>
    </row>
    <row r="298" spans="1:2" ht="12.75" x14ac:dyDescent="0.2">
      <c r="A298" s="2"/>
      <c r="B298" s="2"/>
    </row>
    <row r="299" spans="1:2" ht="12.75" x14ac:dyDescent="0.2">
      <c r="A299" s="2"/>
      <c r="B299" s="2"/>
    </row>
    <row r="300" spans="1:2" ht="12.75" x14ac:dyDescent="0.2">
      <c r="A300" s="2"/>
      <c r="B300" s="2"/>
    </row>
    <row r="301" spans="1:2" ht="12.75" x14ac:dyDescent="0.2">
      <c r="A301" s="2"/>
      <c r="B301" s="2"/>
    </row>
    <row r="302" spans="1:2" ht="12.75" x14ac:dyDescent="0.2">
      <c r="A302" s="2"/>
      <c r="B302" s="2"/>
    </row>
    <row r="303" spans="1:2" ht="12.75" x14ac:dyDescent="0.2">
      <c r="A303" s="2"/>
      <c r="B303" s="2"/>
    </row>
    <row r="304" spans="1:2" ht="12.75" x14ac:dyDescent="0.2">
      <c r="A304" s="2"/>
      <c r="B304" s="2"/>
    </row>
    <row r="305" spans="1:2" ht="12.75" x14ac:dyDescent="0.2">
      <c r="A305" s="2"/>
      <c r="B305" s="2"/>
    </row>
    <row r="306" spans="1:2" ht="12.75" x14ac:dyDescent="0.2">
      <c r="A306" s="2"/>
      <c r="B306" s="2"/>
    </row>
    <row r="307" spans="1:2" ht="12.75" x14ac:dyDescent="0.2">
      <c r="A307" s="2"/>
      <c r="B307" s="2"/>
    </row>
    <row r="308" spans="1:2" ht="12.75" x14ac:dyDescent="0.2">
      <c r="A308" s="2"/>
      <c r="B308" s="2"/>
    </row>
    <row r="309" spans="1:2" ht="12.75" x14ac:dyDescent="0.2">
      <c r="A309" s="2"/>
      <c r="B309" s="2"/>
    </row>
    <row r="310" spans="1:2" ht="12.75" x14ac:dyDescent="0.2">
      <c r="A310" s="2"/>
      <c r="B310" s="2"/>
    </row>
    <row r="311" spans="1:2" ht="12.75" x14ac:dyDescent="0.2">
      <c r="A311" s="2"/>
      <c r="B311" s="2"/>
    </row>
    <row r="312" spans="1:2" ht="12.75" x14ac:dyDescent="0.2">
      <c r="A312" s="2"/>
      <c r="B312" s="2"/>
    </row>
    <row r="313" spans="1:2" ht="12.75" x14ac:dyDescent="0.2">
      <c r="A313" s="2"/>
      <c r="B313" s="2"/>
    </row>
    <row r="314" spans="1:2" ht="12.75" x14ac:dyDescent="0.2">
      <c r="A314" s="2"/>
      <c r="B314" s="2"/>
    </row>
    <row r="315" spans="1:2" ht="12.75" x14ac:dyDescent="0.2">
      <c r="A315" s="2"/>
      <c r="B315" s="2"/>
    </row>
    <row r="316" spans="1:2" ht="12.75" x14ac:dyDescent="0.2">
      <c r="A316" s="2"/>
      <c r="B316" s="2"/>
    </row>
    <row r="317" spans="1:2" ht="12.75" x14ac:dyDescent="0.2">
      <c r="A317" s="2"/>
      <c r="B317" s="2"/>
    </row>
    <row r="318" spans="1:2" ht="12.75" x14ac:dyDescent="0.2">
      <c r="A318" s="2"/>
      <c r="B318" s="2"/>
    </row>
    <row r="319" spans="1:2" ht="12.75" x14ac:dyDescent="0.2">
      <c r="A319" s="2"/>
      <c r="B319" s="2"/>
    </row>
    <row r="320" spans="1:2" ht="12.75" x14ac:dyDescent="0.2">
      <c r="A320" s="2"/>
      <c r="B320" s="2"/>
    </row>
    <row r="321" spans="1:2" ht="12.75" x14ac:dyDescent="0.2">
      <c r="A321" s="2"/>
      <c r="B321" s="2"/>
    </row>
    <row r="322" spans="1:2" ht="12.75" x14ac:dyDescent="0.2">
      <c r="A322" s="2"/>
      <c r="B322" s="2"/>
    </row>
    <row r="323" spans="1:2" ht="12.75" x14ac:dyDescent="0.2">
      <c r="A323" s="2"/>
      <c r="B323" s="2"/>
    </row>
    <row r="324" spans="1:2" ht="12.75" x14ac:dyDescent="0.2">
      <c r="A324" s="2"/>
      <c r="B324" s="2"/>
    </row>
    <row r="325" spans="1:2" ht="12.75" x14ac:dyDescent="0.2">
      <c r="A325" s="2"/>
      <c r="B325" s="2"/>
    </row>
    <row r="326" spans="1:2" ht="12.75" x14ac:dyDescent="0.2">
      <c r="A326" s="2"/>
      <c r="B326" s="2"/>
    </row>
    <row r="327" spans="1:2" ht="12.75" x14ac:dyDescent="0.2">
      <c r="A327" s="2"/>
      <c r="B327" s="2"/>
    </row>
    <row r="328" spans="1:2" ht="12.75" x14ac:dyDescent="0.2">
      <c r="A328" s="2"/>
      <c r="B328" s="2"/>
    </row>
    <row r="329" spans="1:2" ht="12.75" x14ac:dyDescent="0.2">
      <c r="A329" s="2"/>
      <c r="B329" s="2"/>
    </row>
    <row r="330" spans="1:2" ht="12.75" x14ac:dyDescent="0.2">
      <c r="A330" s="2"/>
      <c r="B330" s="2"/>
    </row>
    <row r="331" spans="1:2" ht="12.75" x14ac:dyDescent="0.2">
      <c r="A331" s="2"/>
      <c r="B331" s="2"/>
    </row>
    <row r="332" spans="1:2" ht="12.75" x14ac:dyDescent="0.2">
      <c r="A332" s="2"/>
      <c r="B332" s="2"/>
    </row>
    <row r="333" spans="1:2" ht="12.75" x14ac:dyDescent="0.2">
      <c r="A333" s="2"/>
      <c r="B333" s="2"/>
    </row>
    <row r="334" spans="1:2" ht="12.75" x14ac:dyDescent="0.2">
      <c r="A334" s="2"/>
      <c r="B334" s="2"/>
    </row>
    <row r="335" spans="1:2" ht="12.75" x14ac:dyDescent="0.2">
      <c r="A335" s="2"/>
      <c r="B335" s="2"/>
    </row>
    <row r="336" spans="1:2" ht="12.75" x14ac:dyDescent="0.2">
      <c r="A336" s="2"/>
      <c r="B336" s="2"/>
    </row>
    <row r="337" spans="1:2" ht="12.75" x14ac:dyDescent="0.2">
      <c r="A337" s="2"/>
      <c r="B337" s="2"/>
    </row>
    <row r="338" spans="1:2" ht="12.75" x14ac:dyDescent="0.2">
      <c r="A338" s="2"/>
      <c r="B338" s="2"/>
    </row>
    <row r="339" spans="1:2" ht="12.75" x14ac:dyDescent="0.2">
      <c r="A339" s="2"/>
      <c r="B339" s="2"/>
    </row>
    <row r="340" spans="1:2" ht="12.75" x14ac:dyDescent="0.2">
      <c r="A340" s="2"/>
      <c r="B340" s="2"/>
    </row>
    <row r="341" spans="1:2" ht="12.75" x14ac:dyDescent="0.2">
      <c r="A341" s="2"/>
      <c r="B341" s="2"/>
    </row>
    <row r="342" spans="1:2" ht="12.75" x14ac:dyDescent="0.2">
      <c r="A342" s="2"/>
      <c r="B342" s="2"/>
    </row>
    <row r="343" spans="1:2" ht="12.75" x14ac:dyDescent="0.2">
      <c r="A343" s="2"/>
      <c r="B343" s="2"/>
    </row>
    <row r="344" spans="1:2" ht="12.75" x14ac:dyDescent="0.2">
      <c r="A344" s="2"/>
      <c r="B344" s="2"/>
    </row>
    <row r="345" spans="1:2" ht="12.75" x14ac:dyDescent="0.2">
      <c r="A345" s="2"/>
      <c r="B345" s="2"/>
    </row>
    <row r="346" spans="1:2" ht="12.75" x14ac:dyDescent="0.2">
      <c r="A346" s="2"/>
      <c r="B346" s="2"/>
    </row>
    <row r="347" spans="1:2" ht="12.75" x14ac:dyDescent="0.2">
      <c r="A347" s="2"/>
      <c r="B347" s="2"/>
    </row>
    <row r="348" spans="1:2" ht="12.75" x14ac:dyDescent="0.2">
      <c r="A348" s="2"/>
      <c r="B348" s="2"/>
    </row>
    <row r="349" spans="1:2" ht="12.75" x14ac:dyDescent="0.2">
      <c r="A349" s="2"/>
      <c r="B349" s="2"/>
    </row>
    <row r="350" spans="1:2" ht="12.75" x14ac:dyDescent="0.2">
      <c r="A350" s="2"/>
      <c r="B350" s="2"/>
    </row>
    <row r="351" spans="1:2" ht="12.75" x14ac:dyDescent="0.2">
      <c r="A351" s="2"/>
      <c r="B351" s="2"/>
    </row>
    <row r="352" spans="1:2" ht="12.75" x14ac:dyDescent="0.2">
      <c r="A352" s="2"/>
      <c r="B352" s="2"/>
    </row>
    <row r="353" spans="1:2" ht="12.75" x14ac:dyDescent="0.2">
      <c r="A353" s="2"/>
      <c r="B353" s="2"/>
    </row>
    <row r="354" spans="1:2" ht="12.75" x14ac:dyDescent="0.2">
      <c r="A354" s="2"/>
      <c r="B354" s="2"/>
    </row>
    <row r="355" spans="1:2" ht="12.75" x14ac:dyDescent="0.2">
      <c r="A355" s="2"/>
      <c r="B355" s="2"/>
    </row>
    <row r="356" spans="1:2" ht="12.75" x14ac:dyDescent="0.2">
      <c r="A356" s="2"/>
      <c r="B356" s="2"/>
    </row>
    <row r="357" spans="1:2" ht="12.75" x14ac:dyDescent="0.2">
      <c r="A357" s="2"/>
      <c r="B357" s="2"/>
    </row>
    <row r="358" spans="1:2" ht="12.75" x14ac:dyDescent="0.2">
      <c r="A358" s="2"/>
      <c r="B358" s="2"/>
    </row>
    <row r="359" spans="1:2" ht="12.75" x14ac:dyDescent="0.2">
      <c r="A359" s="2"/>
      <c r="B359" s="2"/>
    </row>
    <row r="360" spans="1:2" ht="12.75" x14ac:dyDescent="0.2">
      <c r="A360" s="2"/>
      <c r="B360" s="2"/>
    </row>
    <row r="361" spans="1:2" ht="12.75" x14ac:dyDescent="0.2">
      <c r="A361" s="2"/>
      <c r="B361" s="2"/>
    </row>
    <row r="362" spans="1:2" ht="12.75" x14ac:dyDescent="0.2">
      <c r="A362" s="2"/>
      <c r="B362" s="2"/>
    </row>
    <row r="363" spans="1:2" ht="12.75" x14ac:dyDescent="0.2">
      <c r="A363" s="2"/>
      <c r="B363" s="2"/>
    </row>
    <row r="364" spans="1:2" ht="12.75" x14ac:dyDescent="0.2">
      <c r="A364" s="2"/>
      <c r="B364" s="2"/>
    </row>
    <row r="365" spans="1:2" ht="12.75" x14ac:dyDescent="0.2">
      <c r="A365" s="2"/>
      <c r="B365" s="2"/>
    </row>
    <row r="366" spans="1:2" ht="12.75" x14ac:dyDescent="0.2">
      <c r="A366" s="2"/>
      <c r="B366" s="2"/>
    </row>
    <row r="367" spans="1:2" ht="12.75" x14ac:dyDescent="0.2">
      <c r="A367" s="2"/>
      <c r="B367" s="2"/>
    </row>
    <row r="368" spans="1:2" ht="12.75" x14ac:dyDescent="0.2">
      <c r="A368" s="2"/>
      <c r="B368" s="2"/>
    </row>
    <row r="369" spans="1:2" ht="12.75" x14ac:dyDescent="0.2">
      <c r="A369" s="2"/>
      <c r="B369" s="2"/>
    </row>
    <row r="370" spans="1:2" ht="12.75" x14ac:dyDescent="0.2">
      <c r="A370" s="2"/>
      <c r="B370" s="2"/>
    </row>
    <row r="371" spans="1:2" ht="12.75" x14ac:dyDescent="0.2">
      <c r="A371" s="2"/>
      <c r="B371" s="2"/>
    </row>
    <row r="372" spans="1:2" ht="12.75" x14ac:dyDescent="0.2">
      <c r="A372" s="2"/>
      <c r="B372" s="2"/>
    </row>
    <row r="373" spans="1:2" ht="12.75" x14ac:dyDescent="0.2">
      <c r="A373" s="2"/>
      <c r="B373" s="2"/>
    </row>
    <row r="374" spans="1:2" ht="12.75" x14ac:dyDescent="0.2">
      <c r="A374" s="2"/>
      <c r="B374" s="2"/>
    </row>
    <row r="375" spans="1:2" ht="12.75" x14ac:dyDescent="0.2">
      <c r="A375" s="2"/>
      <c r="B375" s="2"/>
    </row>
    <row r="376" spans="1:2" ht="12.75" x14ac:dyDescent="0.2">
      <c r="A376" s="2"/>
      <c r="B376" s="2"/>
    </row>
    <row r="377" spans="1:2" ht="12.75" x14ac:dyDescent="0.2">
      <c r="A377" s="2"/>
      <c r="B377" s="2"/>
    </row>
    <row r="378" spans="1:2" ht="12.75" x14ac:dyDescent="0.2">
      <c r="A378" s="2"/>
      <c r="B378" s="2"/>
    </row>
    <row r="379" spans="1:2" ht="12.75" x14ac:dyDescent="0.2">
      <c r="A379" s="2"/>
      <c r="B379" s="2"/>
    </row>
    <row r="380" spans="1:2" ht="12.75" x14ac:dyDescent="0.2">
      <c r="A380" s="2"/>
      <c r="B380" s="2"/>
    </row>
    <row r="381" spans="1:2" ht="12.75" x14ac:dyDescent="0.2">
      <c r="A381" s="2"/>
      <c r="B381" s="2"/>
    </row>
    <row r="382" spans="1:2" ht="12.75" x14ac:dyDescent="0.2">
      <c r="A382" s="2"/>
      <c r="B382" s="2"/>
    </row>
    <row r="383" spans="1:2" ht="12.75" x14ac:dyDescent="0.2">
      <c r="A383" s="2"/>
      <c r="B383" s="2"/>
    </row>
    <row r="384" spans="1:2" ht="12.75" x14ac:dyDescent="0.2">
      <c r="A384" s="2"/>
      <c r="B384" s="2"/>
    </row>
    <row r="385" spans="1:2" ht="12.75" x14ac:dyDescent="0.2">
      <c r="A385" s="2"/>
      <c r="B385" s="2"/>
    </row>
    <row r="386" spans="1:2" ht="12.75" x14ac:dyDescent="0.2">
      <c r="A386" s="2"/>
      <c r="B386" s="2"/>
    </row>
    <row r="387" spans="1:2" ht="12.75" x14ac:dyDescent="0.2">
      <c r="A387" s="2"/>
      <c r="B387" s="2"/>
    </row>
    <row r="388" spans="1:2" ht="12.75" x14ac:dyDescent="0.2">
      <c r="A388" s="2"/>
      <c r="B388" s="2"/>
    </row>
    <row r="389" spans="1:2" ht="12.75" x14ac:dyDescent="0.2">
      <c r="A389" s="2"/>
      <c r="B389" s="2"/>
    </row>
    <row r="390" spans="1:2" ht="12.75" x14ac:dyDescent="0.2">
      <c r="A390" s="2"/>
      <c r="B390" s="2"/>
    </row>
    <row r="391" spans="1:2" ht="12.75" x14ac:dyDescent="0.2">
      <c r="A391" s="2"/>
      <c r="B391" s="2"/>
    </row>
    <row r="392" spans="1:2" ht="12.75" x14ac:dyDescent="0.2">
      <c r="A392" s="2"/>
      <c r="B392" s="2"/>
    </row>
    <row r="393" spans="1:2" ht="12.75" x14ac:dyDescent="0.2">
      <c r="A393" s="2"/>
      <c r="B393" s="2"/>
    </row>
    <row r="394" spans="1:2" ht="12.75" x14ac:dyDescent="0.2">
      <c r="A394" s="2"/>
      <c r="B394" s="2"/>
    </row>
    <row r="395" spans="1:2" ht="12.75" x14ac:dyDescent="0.2">
      <c r="A395" s="2"/>
      <c r="B395" s="2"/>
    </row>
    <row r="396" spans="1:2" ht="12.75" x14ac:dyDescent="0.2">
      <c r="A396" s="2"/>
      <c r="B396" s="2"/>
    </row>
    <row r="397" spans="1:2" ht="12.75" x14ac:dyDescent="0.2">
      <c r="A397" s="2"/>
      <c r="B397" s="2"/>
    </row>
    <row r="398" spans="1:2" ht="12.75" x14ac:dyDescent="0.2">
      <c r="A398" s="2"/>
      <c r="B398" s="2"/>
    </row>
    <row r="399" spans="1:2" ht="12.75" x14ac:dyDescent="0.2">
      <c r="A399" s="2"/>
      <c r="B399" s="2"/>
    </row>
    <row r="400" spans="1:2" ht="12.75" x14ac:dyDescent="0.2">
      <c r="A400" s="2"/>
      <c r="B400" s="2"/>
    </row>
    <row r="401" spans="1:2" ht="12.75" x14ac:dyDescent="0.2">
      <c r="A401" s="2"/>
      <c r="B401" s="2"/>
    </row>
    <row r="402" spans="1:2" ht="12.75" x14ac:dyDescent="0.2">
      <c r="A402" s="2"/>
      <c r="B402" s="2"/>
    </row>
    <row r="403" spans="1:2" ht="12.75" x14ac:dyDescent="0.2">
      <c r="A403" s="2"/>
      <c r="B403" s="2"/>
    </row>
    <row r="404" spans="1:2" ht="12.75" x14ac:dyDescent="0.2">
      <c r="A404" s="2"/>
      <c r="B404" s="2"/>
    </row>
    <row r="405" spans="1:2" ht="12.75" x14ac:dyDescent="0.2">
      <c r="A405" s="2"/>
      <c r="B405" s="2"/>
    </row>
    <row r="406" spans="1:2" ht="12.75" x14ac:dyDescent="0.2">
      <c r="A406" s="2"/>
      <c r="B406" s="2"/>
    </row>
    <row r="407" spans="1:2" ht="12.75" x14ac:dyDescent="0.2">
      <c r="A407" s="2"/>
      <c r="B407" s="2"/>
    </row>
    <row r="408" spans="1:2" ht="12.75" x14ac:dyDescent="0.2">
      <c r="A408" s="2"/>
      <c r="B408" s="2"/>
    </row>
    <row r="409" spans="1:2" ht="12.75" x14ac:dyDescent="0.2">
      <c r="A409" s="2"/>
      <c r="B409" s="2"/>
    </row>
    <row r="410" spans="1:2" ht="12.75" x14ac:dyDescent="0.2">
      <c r="A410" s="2"/>
      <c r="B410" s="2"/>
    </row>
    <row r="411" spans="1:2" ht="12.75" x14ac:dyDescent="0.2">
      <c r="A411" s="2"/>
      <c r="B411" s="2"/>
    </row>
    <row r="412" spans="1:2" ht="12.75" x14ac:dyDescent="0.2">
      <c r="A412" s="2"/>
      <c r="B412" s="2"/>
    </row>
    <row r="413" spans="1:2" ht="12.75" x14ac:dyDescent="0.2">
      <c r="A413" s="2"/>
      <c r="B413" s="2"/>
    </row>
    <row r="414" spans="1:2" ht="12.75" x14ac:dyDescent="0.2">
      <c r="A414" s="2"/>
      <c r="B414" s="2"/>
    </row>
    <row r="415" spans="1:2" ht="12.75" x14ac:dyDescent="0.2">
      <c r="A415" s="2"/>
      <c r="B415" s="2"/>
    </row>
    <row r="416" spans="1:2" ht="12.75" x14ac:dyDescent="0.2">
      <c r="A416" s="2"/>
      <c r="B416" s="2"/>
    </row>
    <row r="417" spans="1:2" ht="12.75" x14ac:dyDescent="0.2">
      <c r="A417" s="2"/>
      <c r="B417" s="2"/>
    </row>
    <row r="418" spans="1:2" ht="12.75" x14ac:dyDescent="0.2">
      <c r="A418" s="2"/>
      <c r="B418" s="2"/>
    </row>
    <row r="419" spans="1:2" ht="12.75" x14ac:dyDescent="0.2">
      <c r="A419" s="2"/>
      <c r="B419" s="2"/>
    </row>
    <row r="420" spans="1:2" ht="12.75" x14ac:dyDescent="0.2">
      <c r="A420" s="2"/>
      <c r="B420" s="2"/>
    </row>
    <row r="421" spans="1:2" ht="12.75" x14ac:dyDescent="0.2">
      <c r="A421" s="2"/>
      <c r="B421" s="2"/>
    </row>
    <row r="422" spans="1:2" ht="12.75" x14ac:dyDescent="0.2">
      <c r="A422" s="2"/>
      <c r="B422" s="2"/>
    </row>
    <row r="423" spans="1:2" ht="12.75" x14ac:dyDescent="0.2">
      <c r="A423" s="2"/>
      <c r="B423" s="2"/>
    </row>
    <row r="424" spans="1:2" ht="12.75" x14ac:dyDescent="0.2">
      <c r="A424" s="2"/>
      <c r="B424" s="2"/>
    </row>
    <row r="425" spans="1:2" ht="12.75" x14ac:dyDescent="0.2">
      <c r="A425" s="2"/>
      <c r="B425" s="2"/>
    </row>
    <row r="426" spans="1:2" ht="12.75" x14ac:dyDescent="0.2">
      <c r="A426" s="2"/>
      <c r="B426" s="2"/>
    </row>
    <row r="427" spans="1:2" ht="12.75" x14ac:dyDescent="0.2">
      <c r="A427" s="2"/>
      <c r="B427" s="2"/>
    </row>
    <row r="428" spans="1:2" ht="12.75" x14ac:dyDescent="0.2">
      <c r="A428" s="2"/>
      <c r="B428" s="2"/>
    </row>
    <row r="429" spans="1:2" ht="12.75" x14ac:dyDescent="0.2">
      <c r="A429" s="2"/>
      <c r="B429" s="2"/>
    </row>
    <row r="430" spans="1:2" ht="12.75" x14ac:dyDescent="0.2">
      <c r="A430" s="2"/>
      <c r="B430" s="2"/>
    </row>
    <row r="431" spans="1:2" ht="12.75" x14ac:dyDescent="0.2">
      <c r="A431" s="2"/>
      <c r="B431" s="2"/>
    </row>
    <row r="432" spans="1:2" ht="12.75" x14ac:dyDescent="0.2">
      <c r="A432" s="2"/>
      <c r="B432" s="2"/>
    </row>
    <row r="433" spans="1:2" ht="12.75" x14ac:dyDescent="0.2">
      <c r="A433" s="2"/>
      <c r="B433" s="2"/>
    </row>
    <row r="434" spans="1:2" ht="12.75" x14ac:dyDescent="0.2">
      <c r="A434" s="2"/>
      <c r="B434" s="2"/>
    </row>
    <row r="435" spans="1:2" ht="12.75" x14ac:dyDescent="0.2">
      <c r="A435" s="2"/>
      <c r="B435" s="2"/>
    </row>
    <row r="436" spans="1:2" ht="12.75" x14ac:dyDescent="0.2">
      <c r="A436" s="2"/>
      <c r="B436" s="2"/>
    </row>
    <row r="437" spans="1:2" ht="12.75" x14ac:dyDescent="0.2">
      <c r="A437" s="2"/>
      <c r="B437" s="2"/>
    </row>
    <row r="438" spans="1:2" ht="12.75" x14ac:dyDescent="0.2">
      <c r="A438" s="2"/>
      <c r="B438" s="2"/>
    </row>
    <row r="439" spans="1:2" ht="12.75" x14ac:dyDescent="0.2">
      <c r="A439" s="2"/>
      <c r="B439" s="2"/>
    </row>
    <row r="440" spans="1:2" ht="12.75" x14ac:dyDescent="0.2">
      <c r="A440" s="2"/>
      <c r="B440" s="2"/>
    </row>
    <row r="441" spans="1:2" ht="12.75" x14ac:dyDescent="0.2">
      <c r="A441" s="2"/>
      <c r="B441" s="2"/>
    </row>
    <row r="442" spans="1:2" ht="12.75" x14ac:dyDescent="0.2">
      <c r="A442" s="2"/>
      <c r="B442" s="2"/>
    </row>
    <row r="443" spans="1:2" ht="12.75" x14ac:dyDescent="0.2">
      <c r="A443" s="2"/>
      <c r="B443" s="2"/>
    </row>
    <row r="444" spans="1:2" ht="12.75" x14ac:dyDescent="0.2">
      <c r="A444" s="2"/>
      <c r="B444" s="2"/>
    </row>
    <row r="445" spans="1:2" ht="12.75" x14ac:dyDescent="0.2">
      <c r="A445" s="2"/>
      <c r="B445" s="2"/>
    </row>
    <row r="446" spans="1:2" ht="12.75" x14ac:dyDescent="0.2">
      <c r="A446" s="2"/>
      <c r="B446" s="2"/>
    </row>
    <row r="447" spans="1:2" ht="12.75" x14ac:dyDescent="0.2">
      <c r="A447" s="2"/>
      <c r="B447" s="2"/>
    </row>
    <row r="448" spans="1:2" ht="12.75" x14ac:dyDescent="0.2">
      <c r="A448" s="2"/>
      <c r="B448" s="2"/>
    </row>
    <row r="449" spans="1:2" ht="12.75" x14ac:dyDescent="0.2">
      <c r="A449" s="2"/>
      <c r="B449" s="2"/>
    </row>
    <row r="450" spans="1:2" ht="12.75" x14ac:dyDescent="0.2">
      <c r="A450" s="2"/>
      <c r="B450" s="2"/>
    </row>
    <row r="451" spans="1:2" ht="12.75" x14ac:dyDescent="0.2">
      <c r="A451" s="2"/>
      <c r="B451" s="2"/>
    </row>
    <row r="452" spans="1:2" ht="12.75" x14ac:dyDescent="0.2">
      <c r="A452" s="2"/>
      <c r="B452" s="2"/>
    </row>
    <row r="453" spans="1:2" ht="12.75" x14ac:dyDescent="0.2">
      <c r="A453" s="2"/>
      <c r="B453" s="2"/>
    </row>
    <row r="454" spans="1:2" ht="12.75" x14ac:dyDescent="0.2">
      <c r="A454" s="2"/>
      <c r="B454" s="2"/>
    </row>
    <row r="455" spans="1:2" ht="12.75" x14ac:dyDescent="0.2">
      <c r="A455" s="2"/>
      <c r="B455" s="2"/>
    </row>
    <row r="456" spans="1:2" ht="12.75" x14ac:dyDescent="0.2">
      <c r="A456" s="2"/>
      <c r="B456" s="2"/>
    </row>
    <row r="457" spans="1:2" ht="12.75" x14ac:dyDescent="0.2">
      <c r="A457" s="2"/>
      <c r="B457" s="2"/>
    </row>
    <row r="458" spans="1:2" ht="12.75" x14ac:dyDescent="0.2">
      <c r="A458" s="2"/>
      <c r="B458" s="2"/>
    </row>
    <row r="459" spans="1:2" ht="12.75" x14ac:dyDescent="0.2">
      <c r="A459" s="2"/>
      <c r="B459" s="2"/>
    </row>
    <row r="460" spans="1:2" ht="12.75" x14ac:dyDescent="0.2">
      <c r="A460" s="2"/>
      <c r="B460" s="2"/>
    </row>
    <row r="461" spans="1:2" ht="12.75" x14ac:dyDescent="0.2">
      <c r="A461" s="2"/>
      <c r="B461" s="2"/>
    </row>
    <row r="462" spans="1:2" ht="12.75" x14ac:dyDescent="0.2">
      <c r="A462" s="2"/>
      <c r="B462" s="2"/>
    </row>
    <row r="463" spans="1:2" ht="12.75" x14ac:dyDescent="0.2">
      <c r="A463" s="2"/>
      <c r="B463" s="2"/>
    </row>
    <row r="464" spans="1:2" ht="12.75" x14ac:dyDescent="0.2">
      <c r="A464" s="2"/>
      <c r="B464" s="2"/>
    </row>
    <row r="465" spans="1:2" ht="12.75" x14ac:dyDescent="0.2">
      <c r="A465" s="2"/>
      <c r="B465" s="2"/>
    </row>
    <row r="466" spans="1:2" ht="12.75" x14ac:dyDescent="0.2">
      <c r="A466" s="2"/>
      <c r="B466" s="2"/>
    </row>
    <row r="467" spans="1:2" ht="12.75" x14ac:dyDescent="0.2">
      <c r="A467" s="2"/>
      <c r="B467" s="2"/>
    </row>
    <row r="468" spans="1:2" ht="12.75" x14ac:dyDescent="0.2">
      <c r="A468" s="2"/>
      <c r="B468" s="2"/>
    </row>
    <row r="469" spans="1:2" ht="12.75" x14ac:dyDescent="0.2">
      <c r="A469" s="2"/>
      <c r="B469" s="2"/>
    </row>
    <row r="470" spans="1:2" ht="12.75" x14ac:dyDescent="0.2">
      <c r="A470" s="2"/>
      <c r="B470" s="2"/>
    </row>
    <row r="471" spans="1:2" ht="12.75" x14ac:dyDescent="0.2">
      <c r="A471" s="2"/>
      <c r="B471" s="2"/>
    </row>
    <row r="472" spans="1:2" ht="12.75" x14ac:dyDescent="0.2">
      <c r="A472" s="2"/>
      <c r="B472" s="2"/>
    </row>
    <row r="473" spans="1:2" ht="12.75" x14ac:dyDescent="0.2">
      <c r="A473" s="2"/>
      <c r="B473" s="2"/>
    </row>
    <row r="474" spans="1:2" ht="12.75" x14ac:dyDescent="0.2">
      <c r="A474" s="2"/>
      <c r="B474" s="2"/>
    </row>
    <row r="475" spans="1:2" ht="12.75" x14ac:dyDescent="0.2">
      <c r="A475" s="2"/>
      <c r="B475" s="2"/>
    </row>
    <row r="476" spans="1:2" ht="12.75" x14ac:dyDescent="0.2">
      <c r="A476" s="2"/>
      <c r="B476" s="2"/>
    </row>
    <row r="477" spans="1:2" ht="12.75" x14ac:dyDescent="0.2">
      <c r="A477" s="2"/>
      <c r="B477" s="2"/>
    </row>
    <row r="478" spans="1:2" ht="12.75" x14ac:dyDescent="0.2">
      <c r="A478" s="2"/>
      <c r="B478" s="2"/>
    </row>
    <row r="479" spans="1:2" ht="12.75" x14ac:dyDescent="0.2">
      <c r="A479" s="2"/>
      <c r="B479" s="2"/>
    </row>
    <row r="480" spans="1:2" ht="12.75" x14ac:dyDescent="0.2">
      <c r="A480" s="2"/>
      <c r="B480" s="2"/>
    </row>
    <row r="481" spans="1:2" ht="12.75" x14ac:dyDescent="0.2">
      <c r="A481" s="2"/>
      <c r="B481" s="2"/>
    </row>
    <row r="482" spans="1:2" ht="12.75" x14ac:dyDescent="0.2">
      <c r="A482" s="2"/>
      <c r="B482" s="2"/>
    </row>
    <row r="483" spans="1:2" ht="12.75" x14ac:dyDescent="0.2">
      <c r="A483" s="2"/>
      <c r="B483" s="2"/>
    </row>
    <row r="484" spans="1:2" ht="12.75" x14ac:dyDescent="0.2">
      <c r="A484" s="2"/>
      <c r="B484" s="2"/>
    </row>
    <row r="485" spans="1:2" ht="12.75" x14ac:dyDescent="0.2">
      <c r="A485" s="2"/>
      <c r="B485" s="2"/>
    </row>
    <row r="486" spans="1:2" ht="12.75" x14ac:dyDescent="0.2">
      <c r="A486" s="2"/>
      <c r="B486" s="2"/>
    </row>
    <row r="487" spans="1:2" ht="12.75" x14ac:dyDescent="0.2">
      <c r="A487" s="2"/>
      <c r="B487" s="2"/>
    </row>
    <row r="488" spans="1:2" ht="12.75" x14ac:dyDescent="0.2">
      <c r="A488" s="2"/>
      <c r="B488" s="2"/>
    </row>
    <row r="489" spans="1:2" ht="12.75" x14ac:dyDescent="0.2">
      <c r="A489" s="2"/>
      <c r="B489" s="2"/>
    </row>
    <row r="490" spans="1:2" ht="12.75" x14ac:dyDescent="0.2">
      <c r="A490" s="2"/>
      <c r="B490" s="2"/>
    </row>
    <row r="491" spans="1:2" ht="12.75" x14ac:dyDescent="0.2">
      <c r="A491" s="2"/>
      <c r="B491" s="2"/>
    </row>
    <row r="492" spans="1:2" ht="12.75" x14ac:dyDescent="0.2">
      <c r="A492" s="2"/>
      <c r="B492" s="2"/>
    </row>
    <row r="493" spans="1:2" ht="12.75" x14ac:dyDescent="0.2">
      <c r="A493" s="2"/>
      <c r="B493" s="2"/>
    </row>
    <row r="494" spans="1:2" ht="12.75" x14ac:dyDescent="0.2">
      <c r="A494" s="2"/>
      <c r="B494" s="2"/>
    </row>
    <row r="495" spans="1:2" ht="12.75" x14ac:dyDescent="0.2">
      <c r="A495" s="2"/>
      <c r="B495" s="2"/>
    </row>
    <row r="496" spans="1:2" ht="12.75" x14ac:dyDescent="0.2">
      <c r="A496" s="2"/>
      <c r="B496" s="2"/>
    </row>
    <row r="497" spans="1:2" ht="12.75" x14ac:dyDescent="0.2">
      <c r="A497" s="2"/>
      <c r="B497" s="2"/>
    </row>
    <row r="498" spans="1:2" ht="12.75" x14ac:dyDescent="0.2">
      <c r="A498" s="2"/>
      <c r="B498" s="2"/>
    </row>
    <row r="499" spans="1:2" ht="12.75" x14ac:dyDescent="0.2">
      <c r="A499" s="2"/>
      <c r="B499" s="2"/>
    </row>
    <row r="500" spans="1:2" ht="12.75" x14ac:dyDescent="0.2">
      <c r="A500" s="2"/>
      <c r="B500" s="2"/>
    </row>
    <row r="501" spans="1:2" ht="12.75" x14ac:dyDescent="0.2">
      <c r="A501" s="2"/>
      <c r="B501" s="2"/>
    </row>
    <row r="502" spans="1:2" ht="12.75" x14ac:dyDescent="0.2">
      <c r="A502" s="2"/>
      <c r="B502" s="2"/>
    </row>
    <row r="503" spans="1:2" ht="12.75" x14ac:dyDescent="0.2">
      <c r="A503" s="2"/>
      <c r="B503" s="2"/>
    </row>
    <row r="504" spans="1:2" ht="12.75" x14ac:dyDescent="0.2">
      <c r="A504" s="2"/>
      <c r="B504" s="2"/>
    </row>
    <row r="505" spans="1:2" ht="12.75" x14ac:dyDescent="0.2">
      <c r="A505" s="2"/>
      <c r="B505" s="2"/>
    </row>
    <row r="506" spans="1:2" ht="12.75" x14ac:dyDescent="0.2">
      <c r="A506" s="2"/>
      <c r="B506" s="2"/>
    </row>
    <row r="507" spans="1:2" ht="12.75" x14ac:dyDescent="0.2">
      <c r="A507" s="2"/>
      <c r="B507" s="2"/>
    </row>
    <row r="508" spans="1:2" ht="12.75" x14ac:dyDescent="0.2">
      <c r="A508" s="2"/>
      <c r="B508" s="2"/>
    </row>
    <row r="509" spans="1:2" ht="12.75" x14ac:dyDescent="0.2">
      <c r="A509" s="2"/>
      <c r="B509" s="2"/>
    </row>
    <row r="510" spans="1:2" ht="12.75" x14ac:dyDescent="0.2">
      <c r="A510" s="2"/>
      <c r="B510" s="2"/>
    </row>
    <row r="511" spans="1:2" ht="12.75" x14ac:dyDescent="0.2">
      <c r="A511" s="2"/>
      <c r="B511" s="2"/>
    </row>
    <row r="512" spans="1:2" ht="12.75" x14ac:dyDescent="0.2">
      <c r="A512" s="2"/>
      <c r="B512" s="2"/>
    </row>
    <row r="513" spans="1:2" ht="12.75" x14ac:dyDescent="0.2">
      <c r="A513" s="2"/>
      <c r="B513" s="2"/>
    </row>
    <row r="514" spans="1:2" ht="12.75" x14ac:dyDescent="0.2">
      <c r="A514" s="2"/>
      <c r="B514" s="2"/>
    </row>
    <row r="515" spans="1:2" ht="12.75" x14ac:dyDescent="0.2">
      <c r="A515" s="2"/>
      <c r="B515" s="2"/>
    </row>
    <row r="516" spans="1:2" ht="12.75" x14ac:dyDescent="0.2">
      <c r="A516" s="2"/>
      <c r="B516" s="2"/>
    </row>
    <row r="517" spans="1:2" ht="12.75" x14ac:dyDescent="0.2">
      <c r="A517" s="2"/>
      <c r="B517" s="2"/>
    </row>
    <row r="518" spans="1:2" ht="12.75" x14ac:dyDescent="0.2">
      <c r="A518" s="2"/>
      <c r="B518" s="2"/>
    </row>
    <row r="519" spans="1:2" ht="12.75" x14ac:dyDescent="0.2">
      <c r="A519" s="2"/>
      <c r="B519" s="2"/>
    </row>
    <row r="520" spans="1:2" ht="12.75" x14ac:dyDescent="0.2">
      <c r="A520" s="2"/>
      <c r="B520" s="2"/>
    </row>
    <row r="521" spans="1:2" ht="12.75" x14ac:dyDescent="0.2">
      <c r="A521" s="2"/>
      <c r="B521" s="2"/>
    </row>
    <row r="522" spans="1:2" ht="12.75" x14ac:dyDescent="0.2">
      <c r="A522" s="2"/>
      <c r="B522" s="2"/>
    </row>
    <row r="523" spans="1:2" ht="12.75" x14ac:dyDescent="0.2">
      <c r="A523" s="2"/>
      <c r="B523" s="2"/>
    </row>
    <row r="524" spans="1:2" ht="12.75" x14ac:dyDescent="0.2">
      <c r="A524" s="2"/>
      <c r="B524" s="2"/>
    </row>
    <row r="525" spans="1:2" ht="12.75" x14ac:dyDescent="0.2">
      <c r="A525" s="2"/>
      <c r="B525" s="2"/>
    </row>
    <row r="526" spans="1:2" ht="12.75" x14ac:dyDescent="0.2">
      <c r="A526" s="2"/>
      <c r="B526" s="2"/>
    </row>
    <row r="527" spans="1:2" ht="12.75" x14ac:dyDescent="0.2">
      <c r="A527" s="2"/>
      <c r="B527" s="2"/>
    </row>
    <row r="528" spans="1:2" ht="12.75" x14ac:dyDescent="0.2">
      <c r="A528" s="2"/>
      <c r="B528" s="2"/>
    </row>
    <row r="529" spans="1:2" ht="12.75" x14ac:dyDescent="0.2">
      <c r="A529" s="2"/>
      <c r="B529" s="2"/>
    </row>
    <row r="530" spans="1:2" ht="12.75" x14ac:dyDescent="0.2">
      <c r="A530" s="2"/>
      <c r="B530" s="2"/>
    </row>
    <row r="531" spans="1:2" ht="12.75" x14ac:dyDescent="0.2">
      <c r="A531" s="2"/>
      <c r="B531" s="2"/>
    </row>
    <row r="532" spans="1:2" ht="12.75" x14ac:dyDescent="0.2">
      <c r="A532" s="2"/>
      <c r="B532" s="2"/>
    </row>
    <row r="533" spans="1:2" ht="12.75" x14ac:dyDescent="0.2">
      <c r="A533" s="2"/>
      <c r="B533" s="2"/>
    </row>
    <row r="534" spans="1:2" ht="12.75" x14ac:dyDescent="0.2">
      <c r="A534" s="2"/>
      <c r="B534" s="2"/>
    </row>
    <row r="535" spans="1:2" ht="12.75" x14ac:dyDescent="0.2">
      <c r="A535" s="2"/>
      <c r="B535" s="2"/>
    </row>
    <row r="536" spans="1:2" ht="12.75" x14ac:dyDescent="0.2">
      <c r="A536" s="2"/>
      <c r="B536" s="2"/>
    </row>
    <row r="537" spans="1:2" ht="12.75" x14ac:dyDescent="0.2">
      <c r="A537" s="2"/>
      <c r="B537" s="2"/>
    </row>
    <row r="538" spans="1:2" ht="12.75" x14ac:dyDescent="0.2">
      <c r="A538" s="2"/>
      <c r="B538" s="2"/>
    </row>
    <row r="539" spans="1:2" ht="12.75" x14ac:dyDescent="0.2">
      <c r="A539" s="2"/>
      <c r="B539" s="2"/>
    </row>
    <row r="540" spans="1:2" ht="12.75" x14ac:dyDescent="0.2">
      <c r="A540" s="2"/>
      <c r="B540" s="2"/>
    </row>
    <row r="541" spans="1:2" ht="12.75" x14ac:dyDescent="0.2">
      <c r="A541" s="2"/>
      <c r="B541" s="2"/>
    </row>
    <row r="542" spans="1:2" ht="12.75" x14ac:dyDescent="0.2">
      <c r="A542" s="2"/>
      <c r="B542" s="2"/>
    </row>
    <row r="543" spans="1:2" ht="12.75" x14ac:dyDescent="0.2">
      <c r="A543" s="2"/>
      <c r="B543" s="2"/>
    </row>
    <row r="544" spans="1:2" ht="12.75" x14ac:dyDescent="0.2">
      <c r="A544" s="2"/>
      <c r="B544" s="2"/>
    </row>
    <row r="545" spans="1:2" ht="12.75" x14ac:dyDescent="0.2">
      <c r="A545" s="2"/>
      <c r="B545" s="2"/>
    </row>
    <row r="546" spans="1:2" ht="12.75" x14ac:dyDescent="0.2">
      <c r="A546" s="2"/>
      <c r="B546" s="2"/>
    </row>
    <row r="547" spans="1:2" ht="12.75" x14ac:dyDescent="0.2">
      <c r="A547" s="2"/>
      <c r="B547" s="2"/>
    </row>
    <row r="548" spans="1:2" ht="12.75" x14ac:dyDescent="0.2">
      <c r="A548" s="2"/>
      <c r="B548" s="2"/>
    </row>
    <row r="549" spans="1:2" ht="12.75" x14ac:dyDescent="0.2">
      <c r="A549" s="2"/>
      <c r="B549" s="2"/>
    </row>
    <row r="550" spans="1:2" ht="12.75" x14ac:dyDescent="0.2">
      <c r="A550" s="2"/>
      <c r="B550" s="2"/>
    </row>
    <row r="551" spans="1:2" ht="12.75" x14ac:dyDescent="0.2">
      <c r="A551" s="2"/>
      <c r="B551" s="2"/>
    </row>
    <row r="552" spans="1:2" ht="12.75" x14ac:dyDescent="0.2">
      <c r="A552" s="2"/>
      <c r="B552" s="2"/>
    </row>
    <row r="553" spans="1:2" ht="12.75" x14ac:dyDescent="0.2">
      <c r="A553" s="2"/>
      <c r="B553" s="2"/>
    </row>
    <row r="554" spans="1:2" ht="12.75" x14ac:dyDescent="0.2">
      <c r="A554" s="2"/>
      <c r="B554" s="2"/>
    </row>
    <row r="555" spans="1:2" ht="12.75" x14ac:dyDescent="0.2">
      <c r="A555" s="2"/>
      <c r="B555" s="2"/>
    </row>
    <row r="556" spans="1:2" ht="12.75" x14ac:dyDescent="0.2">
      <c r="A556" s="2"/>
      <c r="B556" s="2"/>
    </row>
    <row r="557" spans="1:2" ht="12.75" x14ac:dyDescent="0.2">
      <c r="A557" s="2"/>
      <c r="B557" s="2"/>
    </row>
    <row r="558" spans="1:2" ht="12.75" x14ac:dyDescent="0.2">
      <c r="A558" s="2"/>
      <c r="B558" s="2"/>
    </row>
    <row r="559" spans="1:2" ht="12.75" x14ac:dyDescent="0.2">
      <c r="A559" s="2"/>
      <c r="B559" s="2"/>
    </row>
    <row r="560" spans="1:2" ht="12.75" x14ac:dyDescent="0.2">
      <c r="A560" s="2"/>
      <c r="B560" s="2"/>
    </row>
    <row r="561" spans="1:2" ht="12.75" x14ac:dyDescent="0.2">
      <c r="A561" s="2"/>
      <c r="B561" s="2"/>
    </row>
    <row r="562" spans="1:2" ht="12.75" x14ac:dyDescent="0.2">
      <c r="A562" s="2"/>
      <c r="B562" s="2"/>
    </row>
    <row r="563" spans="1:2" ht="12.75" x14ac:dyDescent="0.2">
      <c r="A563" s="2"/>
      <c r="B563" s="2"/>
    </row>
    <row r="564" spans="1:2" ht="12.75" x14ac:dyDescent="0.2">
      <c r="A564" s="2"/>
      <c r="B564" s="2"/>
    </row>
    <row r="565" spans="1:2" ht="12.75" x14ac:dyDescent="0.2">
      <c r="A565" s="2"/>
      <c r="B565" s="2"/>
    </row>
    <row r="566" spans="1:2" ht="12.75" x14ac:dyDescent="0.2">
      <c r="A566" s="2"/>
      <c r="B566" s="2"/>
    </row>
    <row r="567" spans="1:2" ht="12.75" x14ac:dyDescent="0.2">
      <c r="A567" s="2"/>
      <c r="B567" s="2"/>
    </row>
    <row r="568" spans="1:2" ht="12.75" x14ac:dyDescent="0.2">
      <c r="A568" s="2"/>
      <c r="B568" s="2"/>
    </row>
    <row r="569" spans="1:2" ht="12.75" x14ac:dyDescent="0.2">
      <c r="A569" s="2"/>
      <c r="B569" s="2"/>
    </row>
    <row r="570" spans="1:2" ht="12.75" x14ac:dyDescent="0.2">
      <c r="A570" s="2"/>
      <c r="B570" s="2"/>
    </row>
    <row r="571" spans="1:2" ht="12.75" x14ac:dyDescent="0.2">
      <c r="A571" s="2"/>
      <c r="B571" s="2"/>
    </row>
    <row r="572" spans="1:2" ht="12.75" x14ac:dyDescent="0.2">
      <c r="A572" s="2"/>
      <c r="B572" s="2"/>
    </row>
    <row r="573" spans="1:2" ht="12.75" x14ac:dyDescent="0.2">
      <c r="A573" s="2"/>
      <c r="B573" s="2"/>
    </row>
    <row r="574" spans="1:2" ht="12.75" x14ac:dyDescent="0.2">
      <c r="A574" s="2"/>
      <c r="B574" s="2"/>
    </row>
    <row r="575" spans="1:2" ht="12.75" x14ac:dyDescent="0.2">
      <c r="A575" s="2"/>
      <c r="B575" s="2"/>
    </row>
    <row r="576" spans="1:2" ht="12.75" x14ac:dyDescent="0.2">
      <c r="A576" s="2"/>
      <c r="B576" s="2"/>
    </row>
    <row r="577" spans="1:2" ht="12.75" x14ac:dyDescent="0.2">
      <c r="A577" s="2"/>
      <c r="B577" s="2"/>
    </row>
    <row r="578" spans="1:2" ht="12.75" x14ac:dyDescent="0.2">
      <c r="A578" s="2"/>
      <c r="B578" s="2"/>
    </row>
    <row r="579" spans="1:2" ht="12.75" x14ac:dyDescent="0.2">
      <c r="A579" s="2"/>
      <c r="B579" s="2"/>
    </row>
    <row r="580" spans="1:2" ht="12.75" x14ac:dyDescent="0.2">
      <c r="A580" s="2"/>
      <c r="B580" s="2"/>
    </row>
    <row r="581" spans="1:2" ht="12.75" x14ac:dyDescent="0.2">
      <c r="A581" s="2"/>
      <c r="B581" s="2"/>
    </row>
    <row r="582" spans="1:2" ht="12.75" x14ac:dyDescent="0.2">
      <c r="A582" s="2"/>
      <c r="B582" s="2"/>
    </row>
    <row r="583" spans="1:2" ht="12.75" x14ac:dyDescent="0.2">
      <c r="A583" s="2"/>
      <c r="B583" s="2"/>
    </row>
    <row r="584" spans="1:2" ht="12.75" x14ac:dyDescent="0.2">
      <c r="A584" s="2"/>
      <c r="B584" s="2"/>
    </row>
    <row r="585" spans="1:2" ht="12.75" x14ac:dyDescent="0.2">
      <c r="A585" s="2"/>
      <c r="B585" s="2"/>
    </row>
    <row r="586" spans="1:2" ht="12.75" x14ac:dyDescent="0.2">
      <c r="A586" s="2"/>
      <c r="B586" s="2"/>
    </row>
    <row r="587" spans="1:2" ht="12.75" x14ac:dyDescent="0.2">
      <c r="A587" s="2"/>
      <c r="B587" s="2"/>
    </row>
    <row r="588" spans="1:2" ht="12.75" x14ac:dyDescent="0.2">
      <c r="A588" s="2"/>
      <c r="B588" s="2"/>
    </row>
    <row r="589" spans="1:2" ht="12.75" x14ac:dyDescent="0.2">
      <c r="A589" s="2"/>
      <c r="B589" s="2"/>
    </row>
    <row r="590" spans="1:2" ht="12.75" x14ac:dyDescent="0.2">
      <c r="A590" s="2"/>
      <c r="B590" s="2"/>
    </row>
    <row r="591" spans="1:2" ht="12.75" x14ac:dyDescent="0.2">
      <c r="A591" s="2"/>
      <c r="B591" s="2"/>
    </row>
    <row r="592" spans="1:2" ht="12.75" x14ac:dyDescent="0.2">
      <c r="A592" s="2"/>
      <c r="B592" s="2"/>
    </row>
    <row r="593" spans="1:2" ht="12.75" x14ac:dyDescent="0.2">
      <c r="A593" s="2"/>
      <c r="B593" s="2"/>
    </row>
    <row r="594" spans="1:2" ht="12.75" x14ac:dyDescent="0.2">
      <c r="A594" s="2"/>
      <c r="B594" s="2"/>
    </row>
    <row r="595" spans="1:2" ht="12.75" x14ac:dyDescent="0.2">
      <c r="A595" s="2"/>
      <c r="B595" s="2"/>
    </row>
    <row r="596" spans="1:2" ht="12.75" x14ac:dyDescent="0.2">
      <c r="A596" s="2"/>
      <c r="B596" s="2"/>
    </row>
    <row r="597" spans="1:2" ht="12.75" x14ac:dyDescent="0.2">
      <c r="A597" s="2"/>
      <c r="B597" s="2"/>
    </row>
    <row r="598" spans="1:2" ht="12.75" x14ac:dyDescent="0.2">
      <c r="A598" s="2"/>
      <c r="B598" s="2"/>
    </row>
    <row r="599" spans="1:2" ht="12.75" x14ac:dyDescent="0.2">
      <c r="A599" s="2"/>
      <c r="B599" s="2"/>
    </row>
    <row r="600" spans="1:2" ht="12.75" x14ac:dyDescent="0.2">
      <c r="A600" s="2"/>
      <c r="B600" s="2"/>
    </row>
    <row r="601" spans="1:2" ht="12.75" x14ac:dyDescent="0.2">
      <c r="A601" s="2"/>
      <c r="B601" s="2"/>
    </row>
    <row r="602" spans="1:2" ht="12.75" x14ac:dyDescent="0.2">
      <c r="A602" s="2"/>
      <c r="B602" s="2"/>
    </row>
    <row r="603" spans="1:2" ht="12.75" x14ac:dyDescent="0.2">
      <c r="A603" s="2"/>
      <c r="B603" s="2"/>
    </row>
    <row r="604" spans="1:2" ht="12.75" x14ac:dyDescent="0.2">
      <c r="A604" s="2"/>
      <c r="B604" s="2"/>
    </row>
    <row r="605" spans="1:2" ht="12.75" x14ac:dyDescent="0.2">
      <c r="A605" s="2"/>
      <c r="B605" s="2"/>
    </row>
    <row r="606" spans="1:2" ht="12.75" x14ac:dyDescent="0.2">
      <c r="A606" s="2"/>
      <c r="B606" s="2"/>
    </row>
    <row r="607" spans="1:2" ht="12.75" x14ac:dyDescent="0.2">
      <c r="A607" s="2"/>
      <c r="B607" s="2"/>
    </row>
    <row r="608" spans="1:2" ht="12.75" x14ac:dyDescent="0.2">
      <c r="A608" s="2"/>
      <c r="B608" s="2"/>
    </row>
    <row r="609" spans="1:2" ht="12.75" x14ac:dyDescent="0.2">
      <c r="A609" s="2"/>
      <c r="B609" s="2"/>
    </row>
    <row r="610" spans="1:2" ht="12.75" x14ac:dyDescent="0.2">
      <c r="A610" s="2"/>
      <c r="B610" s="2"/>
    </row>
    <row r="611" spans="1:2" ht="12.75" x14ac:dyDescent="0.2">
      <c r="A611" s="2"/>
      <c r="B611" s="2"/>
    </row>
    <row r="612" spans="1:2" ht="12.75" x14ac:dyDescent="0.2">
      <c r="A612" s="2"/>
      <c r="B612" s="2"/>
    </row>
    <row r="613" spans="1:2" ht="12.75" x14ac:dyDescent="0.2">
      <c r="A613" s="2"/>
      <c r="B613" s="2"/>
    </row>
    <row r="614" spans="1:2" ht="12.75" x14ac:dyDescent="0.2">
      <c r="A614" s="2"/>
      <c r="B614" s="2"/>
    </row>
    <row r="615" spans="1:2" ht="12.75" x14ac:dyDescent="0.2">
      <c r="A615" s="2"/>
      <c r="B615" s="2"/>
    </row>
    <row r="616" spans="1:2" ht="12.75" x14ac:dyDescent="0.2">
      <c r="A616" s="2"/>
      <c r="B616" s="2"/>
    </row>
    <row r="617" spans="1:2" ht="12.75" x14ac:dyDescent="0.2">
      <c r="A617" s="2"/>
      <c r="B617" s="2"/>
    </row>
    <row r="618" spans="1:2" ht="12.75" x14ac:dyDescent="0.2">
      <c r="A618" s="2"/>
      <c r="B618" s="2"/>
    </row>
    <row r="619" spans="1:2" ht="12.75" x14ac:dyDescent="0.2">
      <c r="A619" s="2"/>
      <c r="B619" s="2"/>
    </row>
    <row r="620" spans="1:2" ht="12.75" x14ac:dyDescent="0.2">
      <c r="A620" s="2"/>
      <c r="B620" s="2"/>
    </row>
    <row r="621" spans="1:2" ht="12.75" x14ac:dyDescent="0.2">
      <c r="A621" s="2"/>
      <c r="B621" s="2"/>
    </row>
    <row r="622" spans="1:2" ht="12.75" x14ac:dyDescent="0.2">
      <c r="A622" s="2"/>
      <c r="B622" s="2"/>
    </row>
    <row r="623" spans="1:2" ht="12.75" x14ac:dyDescent="0.2">
      <c r="A623" s="2"/>
      <c r="B623" s="2"/>
    </row>
    <row r="624" spans="1:2" ht="12.75" x14ac:dyDescent="0.2">
      <c r="A624" s="2"/>
      <c r="B624" s="2"/>
    </row>
    <row r="625" spans="1:2" ht="12.75" x14ac:dyDescent="0.2">
      <c r="A625" s="2"/>
      <c r="B625" s="2"/>
    </row>
    <row r="626" spans="1:2" ht="12.75" x14ac:dyDescent="0.2">
      <c r="A626" s="2"/>
      <c r="B626" s="2"/>
    </row>
    <row r="627" spans="1:2" ht="12.75" x14ac:dyDescent="0.2">
      <c r="A627" s="2"/>
      <c r="B627" s="2"/>
    </row>
    <row r="628" spans="1:2" ht="12.75" x14ac:dyDescent="0.2">
      <c r="A628" s="2"/>
      <c r="B628" s="2"/>
    </row>
    <row r="629" spans="1:2" ht="12.75" x14ac:dyDescent="0.2">
      <c r="A629" s="2"/>
      <c r="B629" s="2"/>
    </row>
    <row r="630" spans="1:2" ht="12.75" x14ac:dyDescent="0.2">
      <c r="A630" s="2"/>
      <c r="B630" s="2"/>
    </row>
    <row r="631" spans="1:2" ht="12.75" x14ac:dyDescent="0.2">
      <c r="A631" s="2"/>
      <c r="B631" s="2"/>
    </row>
    <row r="632" spans="1:2" ht="12.75" x14ac:dyDescent="0.2">
      <c r="A632" s="2"/>
      <c r="B632" s="2"/>
    </row>
    <row r="633" spans="1:2" ht="12.75" x14ac:dyDescent="0.2">
      <c r="A633" s="2"/>
      <c r="B633" s="2"/>
    </row>
    <row r="634" spans="1:2" ht="12.75" x14ac:dyDescent="0.2">
      <c r="A634" s="2"/>
      <c r="B634" s="2"/>
    </row>
    <row r="635" spans="1:2" ht="12.75" x14ac:dyDescent="0.2">
      <c r="A635" s="2"/>
      <c r="B635" s="2"/>
    </row>
    <row r="636" spans="1:2" ht="12.75" x14ac:dyDescent="0.2">
      <c r="A636" s="2"/>
      <c r="B636" s="2"/>
    </row>
    <row r="637" spans="1:2" ht="12.75" x14ac:dyDescent="0.2">
      <c r="A637" s="2"/>
      <c r="B637" s="2"/>
    </row>
    <row r="638" spans="1:2" ht="12.75" x14ac:dyDescent="0.2">
      <c r="A638" s="2"/>
      <c r="B638" s="2"/>
    </row>
    <row r="639" spans="1:2" ht="12.75" x14ac:dyDescent="0.2">
      <c r="A639" s="2"/>
      <c r="B639" s="2"/>
    </row>
    <row r="640" spans="1:2" ht="12.75" x14ac:dyDescent="0.2">
      <c r="A640" s="2"/>
      <c r="B640" s="2"/>
    </row>
    <row r="641" spans="1:2" ht="12.75" x14ac:dyDescent="0.2">
      <c r="A641" s="2"/>
      <c r="B641" s="2"/>
    </row>
    <row r="642" spans="1:2" ht="12.75" x14ac:dyDescent="0.2">
      <c r="A642" s="2"/>
      <c r="B642" s="2"/>
    </row>
    <row r="643" spans="1:2" ht="12.75" x14ac:dyDescent="0.2">
      <c r="A643" s="2"/>
      <c r="B643" s="2"/>
    </row>
    <row r="644" spans="1:2" ht="12.75" x14ac:dyDescent="0.2">
      <c r="A644" s="2"/>
      <c r="B644" s="2"/>
    </row>
    <row r="645" spans="1:2" ht="12.75" x14ac:dyDescent="0.2">
      <c r="A645" s="2"/>
      <c r="B645" s="2"/>
    </row>
    <row r="646" spans="1:2" ht="12.75" x14ac:dyDescent="0.2">
      <c r="A646" s="2"/>
      <c r="B646" s="2"/>
    </row>
    <row r="647" spans="1:2" ht="12.75" x14ac:dyDescent="0.2">
      <c r="A647" s="2"/>
      <c r="B647" s="2"/>
    </row>
    <row r="648" spans="1:2" ht="12.75" x14ac:dyDescent="0.2">
      <c r="A648" s="2"/>
      <c r="B648" s="2"/>
    </row>
    <row r="649" spans="1:2" ht="12.75" x14ac:dyDescent="0.2">
      <c r="A649" s="2"/>
      <c r="B649" s="2"/>
    </row>
    <row r="650" spans="1:2" ht="12.75" x14ac:dyDescent="0.2">
      <c r="A650" s="2"/>
      <c r="B650" s="2"/>
    </row>
    <row r="651" spans="1:2" ht="12.75" x14ac:dyDescent="0.2">
      <c r="A651" s="2"/>
      <c r="B651" s="2"/>
    </row>
    <row r="652" spans="1:2" ht="12.75" x14ac:dyDescent="0.2">
      <c r="A652" s="2"/>
      <c r="B652" s="2"/>
    </row>
    <row r="653" spans="1:2" ht="12.75" x14ac:dyDescent="0.2">
      <c r="A653" s="2"/>
      <c r="B653" s="2"/>
    </row>
    <row r="654" spans="1:2" ht="12.75" x14ac:dyDescent="0.2">
      <c r="A654" s="2"/>
      <c r="B654" s="2"/>
    </row>
    <row r="655" spans="1:2" ht="12.75" x14ac:dyDescent="0.2">
      <c r="A655" s="2"/>
      <c r="B655" s="2"/>
    </row>
    <row r="656" spans="1:2" ht="12.75" x14ac:dyDescent="0.2">
      <c r="A656" s="2"/>
      <c r="B656" s="2"/>
    </row>
    <row r="657" spans="1:2" ht="12.75" x14ac:dyDescent="0.2">
      <c r="A657" s="2"/>
      <c r="B657" s="2"/>
    </row>
    <row r="658" spans="1:2" ht="12.75" x14ac:dyDescent="0.2">
      <c r="A658" s="2"/>
      <c r="B658" s="2"/>
    </row>
    <row r="659" spans="1:2" ht="12.75" x14ac:dyDescent="0.2">
      <c r="A659" s="2"/>
      <c r="B659" s="2"/>
    </row>
    <row r="660" spans="1:2" ht="12.75" x14ac:dyDescent="0.2">
      <c r="A660" s="2"/>
      <c r="B660" s="2"/>
    </row>
    <row r="661" spans="1:2" ht="12.75" x14ac:dyDescent="0.2">
      <c r="A661" s="2"/>
      <c r="B661" s="2"/>
    </row>
    <row r="662" spans="1:2" ht="12.75" x14ac:dyDescent="0.2">
      <c r="A662" s="2"/>
      <c r="B662" s="2"/>
    </row>
    <row r="663" spans="1:2" ht="12.75" x14ac:dyDescent="0.2">
      <c r="A663" s="2"/>
      <c r="B663" s="2"/>
    </row>
    <row r="664" spans="1:2" ht="12.75" x14ac:dyDescent="0.2">
      <c r="A664" s="2"/>
      <c r="B664" s="2"/>
    </row>
    <row r="665" spans="1:2" ht="12.75" x14ac:dyDescent="0.2">
      <c r="A665" s="2"/>
      <c r="B665" s="2"/>
    </row>
    <row r="666" spans="1:2" ht="12.75" x14ac:dyDescent="0.2">
      <c r="A666" s="2"/>
      <c r="B666" s="2"/>
    </row>
    <row r="667" spans="1:2" ht="12.75" x14ac:dyDescent="0.2">
      <c r="A667" s="2"/>
      <c r="B667" s="2"/>
    </row>
    <row r="668" spans="1:2" ht="12.75" x14ac:dyDescent="0.2">
      <c r="A668" s="2"/>
      <c r="B668" s="2"/>
    </row>
    <row r="669" spans="1:2" ht="12.75" x14ac:dyDescent="0.2">
      <c r="A669" s="2"/>
      <c r="B669" s="2"/>
    </row>
    <row r="670" spans="1:2" ht="12.75" x14ac:dyDescent="0.2">
      <c r="A670" s="2"/>
      <c r="B670" s="2"/>
    </row>
    <row r="671" spans="1:2" ht="12.75" x14ac:dyDescent="0.2">
      <c r="A671" s="2"/>
      <c r="B671" s="2"/>
    </row>
    <row r="672" spans="1:2" ht="12.75" x14ac:dyDescent="0.2">
      <c r="A672" s="2"/>
      <c r="B672" s="2"/>
    </row>
    <row r="673" spans="1:2" ht="12.75" x14ac:dyDescent="0.2">
      <c r="A673" s="2"/>
      <c r="B673" s="2"/>
    </row>
    <row r="674" spans="1:2" ht="12.75" x14ac:dyDescent="0.2">
      <c r="A674" s="2"/>
      <c r="B674" s="2"/>
    </row>
    <row r="675" spans="1:2" ht="12.75" x14ac:dyDescent="0.2">
      <c r="A675" s="2"/>
      <c r="B675" s="2"/>
    </row>
    <row r="676" spans="1:2" ht="12.75" x14ac:dyDescent="0.2">
      <c r="A676" s="2"/>
      <c r="B676" s="2"/>
    </row>
    <row r="677" spans="1:2" ht="12.75" x14ac:dyDescent="0.2">
      <c r="A677" s="2"/>
      <c r="B677" s="2"/>
    </row>
    <row r="678" spans="1:2" ht="12.75" x14ac:dyDescent="0.2">
      <c r="A678" s="2"/>
      <c r="B678" s="2"/>
    </row>
    <row r="679" spans="1:2" ht="12.75" x14ac:dyDescent="0.2">
      <c r="A679" s="2"/>
      <c r="B679" s="2"/>
    </row>
    <row r="680" spans="1:2" ht="12.75" x14ac:dyDescent="0.2">
      <c r="A680" s="2"/>
      <c r="B680" s="2"/>
    </row>
    <row r="681" spans="1:2" ht="12.75" x14ac:dyDescent="0.2">
      <c r="A681" s="2"/>
      <c r="B681" s="2"/>
    </row>
    <row r="682" spans="1:2" ht="12.75" x14ac:dyDescent="0.2">
      <c r="A682" s="2"/>
      <c r="B682" s="2"/>
    </row>
    <row r="683" spans="1:2" ht="12.75" x14ac:dyDescent="0.2">
      <c r="A683" s="2"/>
      <c r="B683" s="2"/>
    </row>
    <row r="684" spans="1:2" ht="12.75" x14ac:dyDescent="0.2">
      <c r="A684" s="2"/>
      <c r="B684" s="2"/>
    </row>
    <row r="685" spans="1:2" ht="12.75" x14ac:dyDescent="0.2">
      <c r="A685" s="2"/>
      <c r="B685" s="2"/>
    </row>
    <row r="686" spans="1:2" ht="12.75" x14ac:dyDescent="0.2">
      <c r="A686" s="2"/>
      <c r="B686" s="2"/>
    </row>
    <row r="687" spans="1:2" ht="12.75" x14ac:dyDescent="0.2">
      <c r="A687" s="2"/>
      <c r="B687" s="2"/>
    </row>
    <row r="688" spans="1:2" ht="12.75" x14ac:dyDescent="0.2">
      <c r="A688" s="2"/>
      <c r="B688" s="2"/>
    </row>
    <row r="689" spans="1:2" ht="12.75" x14ac:dyDescent="0.2">
      <c r="A689" s="2"/>
      <c r="B689" s="2"/>
    </row>
    <row r="690" spans="1:2" ht="12.75" x14ac:dyDescent="0.2">
      <c r="A690" s="2"/>
      <c r="B690" s="2"/>
    </row>
    <row r="691" spans="1:2" ht="12.75" x14ac:dyDescent="0.2">
      <c r="A691" s="2"/>
      <c r="B691" s="2"/>
    </row>
    <row r="692" spans="1:2" ht="12.75" x14ac:dyDescent="0.2">
      <c r="A692" s="2"/>
      <c r="B692" s="2"/>
    </row>
    <row r="693" spans="1:2" ht="12.75" x14ac:dyDescent="0.2">
      <c r="A693" s="2"/>
      <c r="B693" s="2"/>
    </row>
    <row r="694" spans="1:2" ht="12.75" x14ac:dyDescent="0.2">
      <c r="A694" s="2"/>
      <c r="B694" s="2"/>
    </row>
    <row r="695" spans="1:2" ht="12.75" x14ac:dyDescent="0.2">
      <c r="A695" s="2"/>
      <c r="B695" s="2"/>
    </row>
    <row r="696" spans="1:2" ht="12.75" x14ac:dyDescent="0.2">
      <c r="A696" s="2"/>
      <c r="B696" s="2"/>
    </row>
    <row r="697" spans="1:2" ht="12.75" x14ac:dyDescent="0.2">
      <c r="A697" s="2"/>
      <c r="B697" s="2"/>
    </row>
    <row r="698" spans="1:2" ht="12.75" x14ac:dyDescent="0.2">
      <c r="A698" s="2"/>
      <c r="B698" s="2"/>
    </row>
    <row r="699" spans="1:2" ht="12.75" x14ac:dyDescent="0.2">
      <c r="A699" s="2"/>
      <c r="B699" s="2"/>
    </row>
    <row r="700" spans="1:2" ht="12.75" x14ac:dyDescent="0.2">
      <c r="A700" s="2"/>
      <c r="B700" s="2"/>
    </row>
    <row r="701" spans="1:2" ht="12.75" x14ac:dyDescent="0.2">
      <c r="A701" s="2"/>
      <c r="B701" s="2"/>
    </row>
    <row r="702" spans="1:2" ht="12.75" x14ac:dyDescent="0.2">
      <c r="A702" s="2"/>
      <c r="B702" s="2"/>
    </row>
    <row r="703" spans="1:2" ht="12.75" x14ac:dyDescent="0.2">
      <c r="A703" s="2"/>
      <c r="B703" s="2"/>
    </row>
    <row r="704" spans="1:2" ht="12.75" x14ac:dyDescent="0.2">
      <c r="A704" s="2"/>
      <c r="B704" s="2"/>
    </row>
    <row r="705" spans="1:2" ht="12.75" x14ac:dyDescent="0.2">
      <c r="A705" s="2"/>
      <c r="B705" s="2"/>
    </row>
    <row r="706" spans="1:2" ht="12.75" x14ac:dyDescent="0.2">
      <c r="A706" s="2"/>
      <c r="B706" s="2"/>
    </row>
    <row r="707" spans="1:2" ht="12.75" x14ac:dyDescent="0.2">
      <c r="A707" s="2"/>
      <c r="B707" s="2"/>
    </row>
    <row r="708" spans="1:2" ht="12.75" x14ac:dyDescent="0.2">
      <c r="A708" s="2"/>
      <c r="B708" s="2"/>
    </row>
    <row r="709" spans="1:2" ht="12.75" x14ac:dyDescent="0.2">
      <c r="A709" s="2"/>
      <c r="B709" s="2"/>
    </row>
    <row r="710" spans="1:2" ht="12.75" x14ac:dyDescent="0.2">
      <c r="A710" s="2"/>
      <c r="B710" s="2"/>
    </row>
    <row r="711" spans="1:2" ht="12.75" x14ac:dyDescent="0.2">
      <c r="A711" s="2"/>
      <c r="B711" s="2"/>
    </row>
    <row r="712" spans="1:2" ht="12.75" x14ac:dyDescent="0.2">
      <c r="A712" s="2"/>
      <c r="B712" s="2"/>
    </row>
    <row r="713" spans="1:2" ht="12.75" x14ac:dyDescent="0.2">
      <c r="A713" s="2"/>
      <c r="B713" s="2"/>
    </row>
    <row r="714" spans="1:2" ht="12.75" x14ac:dyDescent="0.2">
      <c r="A714" s="2"/>
      <c r="B714" s="2"/>
    </row>
    <row r="715" spans="1:2" ht="12.75" x14ac:dyDescent="0.2">
      <c r="A715" s="2"/>
      <c r="B715" s="2"/>
    </row>
    <row r="716" spans="1:2" ht="12.75" x14ac:dyDescent="0.2">
      <c r="A716" s="2"/>
      <c r="B716" s="2"/>
    </row>
    <row r="717" spans="1:2" ht="12.75" x14ac:dyDescent="0.2">
      <c r="A717" s="2"/>
      <c r="B717" s="2"/>
    </row>
    <row r="718" spans="1:2" ht="12.75" x14ac:dyDescent="0.2">
      <c r="A718" s="2"/>
      <c r="B718" s="2"/>
    </row>
    <row r="719" spans="1:2" ht="12.75" x14ac:dyDescent="0.2">
      <c r="A719" s="2"/>
      <c r="B719" s="2"/>
    </row>
    <row r="720" spans="1:2" ht="12.75" x14ac:dyDescent="0.2">
      <c r="A720" s="2"/>
      <c r="B720" s="2"/>
    </row>
    <row r="721" spans="1:2" ht="12.75" x14ac:dyDescent="0.2">
      <c r="A721" s="2"/>
      <c r="B721" s="2"/>
    </row>
    <row r="722" spans="1:2" ht="12.75" x14ac:dyDescent="0.2">
      <c r="A722" s="2"/>
      <c r="B722" s="2"/>
    </row>
    <row r="723" spans="1:2" ht="12.75" x14ac:dyDescent="0.2">
      <c r="A723" s="2"/>
      <c r="B723" s="2"/>
    </row>
    <row r="724" spans="1:2" ht="12.75" x14ac:dyDescent="0.2">
      <c r="A724" s="2"/>
      <c r="B724" s="2"/>
    </row>
    <row r="725" spans="1:2" ht="12.75" x14ac:dyDescent="0.2">
      <c r="A725" s="2"/>
      <c r="B725" s="2"/>
    </row>
    <row r="726" spans="1:2" ht="12.75" x14ac:dyDescent="0.2">
      <c r="A726" s="2"/>
      <c r="B726" s="2"/>
    </row>
    <row r="727" spans="1:2" ht="12.75" x14ac:dyDescent="0.2">
      <c r="A727" s="2"/>
      <c r="B727" s="2"/>
    </row>
    <row r="728" spans="1:2" ht="12.75" x14ac:dyDescent="0.2">
      <c r="A728" s="2"/>
      <c r="B728" s="2"/>
    </row>
    <row r="729" spans="1:2" ht="12.75" x14ac:dyDescent="0.2">
      <c r="A729" s="2"/>
      <c r="B729" s="2"/>
    </row>
    <row r="730" spans="1:2" ht="12.75" x14ac:dyDescent="0.2">
      <c r="A730" s="2"/>
      <c r="B730" s="2"/>
    </row>
    <row r="731" spans="1:2" ht="12.75" x14ac:dyDescent="0.2">
      <c r="A731" s="2"/>
      <c r="B731" s="2"/>
    </row>
    <row r="732" spans="1:2" ht="12.75" x14ac:dyDescent="0.2">
      <c r="A732" s="2"/>
      <c r="B732" s="2"/>
    </row>
    <row r="733" spans="1:2" ht="12.75" x14ac:dyDescent="0.2">
      <c r="A733" s="2"/>
      <c r="B733" s="2"/>
    </row>
    <row r="734" spans="1:2" ht="12.75" x14ac:dyDescent="0.2">
      <c r="A734" s="2"/>
      <c r="B734" s="2"/>
    </row>
    <row r="735" spans="1:2" ht="12.75" x14ac:dyDescent="0.2">
      <c r="A735" s="2"/>
      <c r="B735" s="2"/>
    </row>
    <row r="736" spans="1:2" ht="12.75" x14ac:dyDescent="0.2">
      <c r="A736" s="2"/>
      <c r="B736" s="2"/>
    </row>
    <row r="737" spans="1:2" ht="12.75" x14ac:dyDescent="0.2">
      <c r="A737" s="2"/>
      <c r="B737" s="2"/>
    </row>
    <row r="738" spans="1:2" ht="12.75" x14ac:dyDescent="0.2">
      <c r="A738" s="2"/>
      <c r="B738" s="2"/>
    </row>
    <row r="739" spans="1:2" ht="12.75" x14ac:dyDescent="0.2">
      <c r="A739" s="2"/>
      <c r="B739" s="2"/>
    </row>
    <row r="740" spans="1:2" ht="12.75" x14ac:dyDescent="0.2">
      <c r="A740" s="2"/>
      <c r="B740" s="2"/>
    </row>
    <row r="741" spans="1:2" ht="12.75" x14ac:dyDescent="0.2">
      <c r="A741" s="2"/>
      <c r="B741" s="2"/>
    </row>
    <row r="742" spans="1:2" ht="12.75" x14ac:dyDescent="0.2">
      <c r="A742" s="2"/>
      <c r="B742" s="2"/>
    </row>
    <row r="743" spans="1:2" ht="12.75" x14ac:dyDescent="0.2">
      <c r="A743" s="2"/>
      <c r="B743" s="2"/>
    </row>
    <row r="744" spans="1:2" ht="12.75" x14ac:dyDescent="0.2">
      <c r="A744" s="2"/>
      <c r="B744" s="2"/>
    </row>
    <row r="745" spans="1:2" ht="12.75" x14ac:dyDescent="0.2">
      <c r="A745" s="2"/>
      <c r="B745" s="2"/>
    </row>
    <row r="746" spans="1:2" ht="12.75" x14ac:dyDescent="0.2">
      <c r="A746" s="2"/>
      <c r="B746" s="2"/>
    </row>
    <row r="747" spans="1:2" ht="12.75" x14ac:dyDescent="0.2">
      <c r="A747" s="2"/>
      <c r="B747" s="2"/>
    </row>
    <row r="748" spans="1:2" ht="12.75" x14ac:dyDescent="0.2">
      <c r="A748" s="2"/>
      <c r="B748" s="2"/>
    </row>
    <row r="749" spans="1:2" ht="12.75" x14ac:dyDescent="0.2">
      <c r="A749" s="2"/>
      <c r="B749" s="2"/>
    </row>
    <row r="750" spans="1:2" ht="12.75" x14ac:dyDescent="0.2">
      <c r="A750" s="2"/>
      <c r="B750" s="2"/>
    </row>
    <row r="751" spans="1:2" ht="12.75" x14ac:dyDescent="0.2">
      <c r="A751" s="2"/>
      <c r="B751" s="2"/>
    </row>
    <row r="752" spans="1:2" ht="12.75" x14ac:dyDescent="0.2">
      <c r="A752" s="2"/>
      <c r="B752" s="2"/>
    </row>
    <row r="753" spans="1:2" ht="12.75" x14ac:dyDescent="0.2">
      <c r="A753" s="2"/>
      <c r="B753" s="2"/>
    </row>
    <row r="754" spans="1:2" ht="12.75" x14ac:dyDescent="0.2">
      <c r="A754" s="2"/>
      <c r="B754" s="2"/>
    </row>
    <row r="755" spans="1:2" ht="12.75" x14ac:dyDescent="0.2">
      <c r="A755" s="2"/>
      <c r="B755" s="2"/>
    </row>
    <row r="756" spans="1:2" ht="12.75" x14ac:dyDescent="0.2">
      <c r="A756" s="2"/>
      <c r="B756" s="2"/>
    </row>
    <row r="757" spans="1:2" ht="12.75" x14ac:dyDescent="0.2">
      <c r="A757" s="2"/>
      <c r="B757" s="2"/>
    </row>
    <row r="758" spans="1:2" ht="12.75" x14ac:dyDescent="0.2">
      <c r="A758" s="2"/>
      <c r="B758" s="2"/>
    </row>
    <row r="759" spans="1:2" ht="12.75" x14ac:dyDescent="0.2">
      <c r="A759" s="2"/>
      <c r="B759" s="2"/>
    </row>
    <row r="760" spans="1:2" ht="12.75" x14ac:dyDescent="0.2">
      <c r="A760" s="2"/>
      <c r="B760" s="2"/>
    </row>
    <row r="761" spans="1:2" ht="12.75" x14ac:dyDescent="0.2">
      <c r="A761" s="2"/>
      <c r="B761" s="2"/>
    </row>
    <row r="762" spans="1:2" ht="12.75" x14ac:dyDescent="0.2">
      <c r="A762" s="2"/>
      <c r="B762" s="2"/>
    </row>
    <row r="763" spans="1:2" ht="12.75" x14ac:dyDescent="0.2">
      <c r="A763" s="2"/>
      <c r="B763" s="2"/>
    </row>
    <row r="764" spans="1:2" ht="12.75" x14ac:dyDescent="0.2">
      <c r="A764" s="2"/>
      <c r="B764" s="2"/>
    </row>
    <row r="765" spans="1:2" ht="12.75" x14ac:dyDescent="0.2">
      <c r="A765" s="2"/>
      <c r="B765" s="2"/>
    </row>
    <row r="766" spans="1:2" ht="12.75" x14ac:dyDescent="0.2">
      <c r="A766" s="2"/>
      <c r="B766" s="2"/>
    </row>
    <row r="767" spans="1:2" ht="12.75" x14ac:dyDescent="0.2">
      <c r="A767" s="2"/>
      <c r="B767" s="2"/>
    </row>
    <row r="768" spans="1:2" ht="12.75" x14ac:dyDescent="0.2">
      <c r="A768" s="2"/>
      <c r="B768" s="2"/>
    </row>
    <row r="769" spans="1:2" ht="12.75" x14ac:dyDescent="0.2">
      <c r="A769" s="2"/>
      <c r="B769" s="2"/>
    </row>
    <row r="770" spans="1:2" ht="12.75" x14ac:dyDescent="0.2">
      <c r="A770" s="2"/>
      <c r="B770" s="2"/>
    </row>
    <row r="771" spans="1:2" ht="12.75" x14ac:dyDescent="0.2">
      <c r="A771" s="2"/>
      <c r="B771" s="2"/>
    </row>
    <row r="772" spans="1:2" ht="12.75" x14ac:dyDescent="0.2">
      <c r="A772" s="2"/>
      <c r="B772" s="2"/>
    </row>
    <row r="773" spans="1:2" ht="12.75" x14ac:dyDescent="0.2">
      <c r="A773" s="2"/>
      <c r="B773" s="2"/>
    </row>
    <row r="774" spans="1:2" ht="12.75" x14ac:dyDescent="0.2">
      <c r="A774" s="2"/>
      <c r="B774" s="2"/>
    </row>
    <row r="775" spans="1:2" ht="12.75" x14ac:dyDescent="0.2">
      <c r="A775" s="2"/>
      <c r="B775" s="2"/>
    </row>
    <row r="776" spans="1:2" ht="12.75" x14ac:dyDescent="0.2">
      <c r="A776" s="2"/>
      <c r="B776" s="2"/>
    </row>
    <row r="777" spans="1:2" ht="12.75" x14ac:dyDescent="0.2">
      <c r="A777" s="2"/>
      <c r="B777" s="2"/>
    </row>
    <row r="778" spans="1:2" ht="12.75" x14ac:dyDescent="0.2">
      <c r="A778" s="2"/>
      <c r="B778" s="2"/>
    </row>
    <row r="779" spans="1:2" ht="12.75" x14ac:dyDescent="0.2">
      <c r="A779" s="2"/>
      <c r="B779" s="2"/>
    </row>
    <row r="780" spans="1:2" ht="12.75" x14ac:dyDescent="0.2">
      <c r="A780" s="2"/>
      <c r="B780" s="2"/>
    </row>
    <row r="781" spans="1:2" ht="12.75" x14ac:dyDescent="0.2">
      <c r="A781" s="2"/>
      <c r="B781" s="2"/>
    </row>
    <row r="782" spans="1:2" ht="12.75" x14ac:dyDescent="0.2">
      <c r="A782" s="2"/>
      <c r="B782" s="2"/>
    </row>
    <row r="783" spans="1:2" ht="12.75" x14ac:dyDescent="0.2">
      <c r="A783" s="2"/>
      <c r="B783" s="2"/>
    </row>
    <row r="784" spans="1:2" ht="12.75" x14ac:dyDescent="0.2">
      <c r="A784" s="2"/>
      <c r="B784" s="2"/>
    </row>
    <row r="785" spans="1:2" ht="12.75" x14ac:dyDescent="0.2">
      <c r="A785" s="2"/>
      <c r="B785" s="2"/>
    </row>
    <row r="786" spans="1:2" ht="12.75" x14ac:dyDescent="0.2">
      <c r="A786" s="2"/>
      <c r="B786" s="2"/>
    </row>
    <row r="787" spans="1:2" ht="12.75" x14ac:dyDescent="0.2">
      <c r="A787" s="2"/>
      <c r="B787" s="2"/>
    </row>
    <row r="788" spans="1:2" ht="12.75" x14ac:dyDescent="0.2">
      <c r="A788" s="2"/>
      <c r="B788" s="2"/>
    </row>
    <row r="789" spans="1:2" ht="12.75" x14ac:dyDescent="0.2">
      <c r="A789" s="2"/>
      <c r="B789" s="2"/>
    </row>
    <row r="790" spans="1:2" ht="12.75" x14ac:dyDescent="0.2">
      <c r="A790" s="2"/>
      <c r="B790" s="2"/>
    </row>
    <row r="791" spans="1:2" ht="12.75" x14ac:dyDescent="0.2">
      <c r="A791" s="2"/>
      <c r="B791" s="2"/>
    </row>
    <row r="792" spans="1:2" ht="12.75" x14ac:dyDescent="0.2">
      <c r="A792" s="2"/>
      <c r="B792" s="2"/>
    </row>
    <row r="793" spans="1:2" ht="12.75" x14ac:dyDescent="0.2">
      <c r="A793" s="2"/>
      <c r="B793" s="2"/>
    </row>
    <row r="794" spans="1:2" ht="12.75" x14ac:dyDescent="0.2">
      <c r="A794" s="2"/>
      <c r="B794" s="2"/>
    </row>
    <row r="795" spans="1:2" ht="12.75" x14ac:dyDescent="0.2">
      <c r="A795" s="2"/>
      <c r="B795" s="2"/>
    </row>
    <row r="796" spans="1:2" ht="12.75" x14ac:dyDescent="0.2">
      <c r="A796" s="2"/>
      <c r="B796" s="2"/>
    </row>
    <row r="797" spans="1:2" ht="12.75" x14ac:dyDescent="0.2">
      <c r="A797" s="2"/>
      <c r="B797" s="2"/>
    </row>
    <row r="798" spans="1:2" ht="12.75" x14ac:dyDescent="0.2">
      <c r="A798" s="2"/>
      <c r="B798" s="2"/>
    </row>
    <row r="799" spans="1:2" ht="12.75" x14ac:dyDescent="0.2">
      <c r="A799" s="2"/>
      <c r="B799" s="2"/>
    </row>
    <row r="800" spans="1:2" ht="12.75" x14ac:dyDescent="0.2">
      <c r="A800" s="2"/>
      <c r="B800" s="2"/>
    </row>
    <row r="801" spans="1:2" ht="12.75" x14ac:dyDescent="0.2">
      <c r="A801" s="2"/>
      <c r="B801" s="2"/>
    </row>
    <row r="802" spans="1:2" ht="12.75" x14ac:dyDescent="0.2">
      <c r="A802" s="2"/>
      <c r="B802" s="2"/>
    </row>
    <row r="803" spans="1:2" ht="12.75" x14ac:dyDescent="0.2">
      <c r="A803" s="2"/>
      <c r="B803" s="2"/>
    </row>
    <row r="804" spans="1:2" ht="12.75" x14ac:dyDescent="0.2">
      <c r="A804" s="2"/>
      <c r="B804" s="2"/>
    </row>
    <row r="805" spans="1:2" ht="12.75" x14ac:dyDescent="0.2">
      <c r="A805" s="2"/>
      <c r="B805" s="2"/>
    </row>
    <row r="806" spans="1:2" ht="12.75" x14ac:dyDescent="0.2">
      <c r="A806" s="2"/>
      <c r="B806" s="2"/>
    </row>
    <row r="807" spans="1:2" ht="12.75" x14ac:dyDescent="0.2">
      <c r="A807" s="2"/>
      <c r="B807" s="2"/>
    </row>
    <row r="808" spans="1:2" ht="12.75" x14ac:dyDescent="0.2">
      <c r="A808" s="2"/>
      <c r="B808" s="2"/>
    </row>
    <row r="809" spans="1:2" ht="12.75" x14ac:dyDescent="0.2">
      <c r="A809" s="2"/>
      <c r="B809" s="2"/>
    </row>
    <row r="810" spans="1:2" ht="12.75" x14ac:dyDescent="0.2">
      <c r="A810" s="2"/>
      <c r="B810" s="2"/>
    </row>
    <row r="811" spans="1:2" ht="12.75" x14ac:dyDescent="0.2">
      <c r="A811" s="2"/>
      <c r="B811" s="2"/>
    </row>
    <row r="812" spans="1:2" ht="12.75" x14ac:dyDescent="0.2">
      <c r="A812" s="2"/>
      <c r="B812" s="2"/>
    </row>
    <row r="813" spans="1:2" ht="12.75" x14ac:dyDescent="0.2">
      <c r="A813" s="2"/>
      <c r="B813" s="2"/>
    </row>
    <row r="814" spans="1:2" ht="12.75" x14ac:dyDescent="0.2">
      <c r="A814" s="2"/>
      <c r="B814" s="2"/>
    </row>
    <row r="815" spans="1:2" ht="12.75" x14ac:dyDescent="0.2">
      <c r="A815" s="2"/>
      <c r="B815" s="2"/>
    </row>
    <row r="816" spans="1:2" ht="12.75" x14ac:dyDescent="0.2">
      <c r="A816" s="2"/>
      <c r="B816" s="2"/>
    </row>
    <row r="817" spans="1:2" ht="12.75" x14ac:dyDescent="0.2">
      <c r="A817" s="2"/>
      <c r="B817" s="2"/>
    </row>
    <row r="818" spans="1:2" ht="12.75" x14ac:dyDescent="0.2">
      <c r="A818" s="2"/>
      <c r="B818" s="2"/>
    </row>
    <row r="819" spans="1:2" ht="12.75" x14ac:dyDescent="0.2">
      <c r="A819" s="2"/>
      <c r="B819" s="2"/>
    </row>
    <row r="820" spans="1:2" ht="12.75" x14ac:dyDescent="0.2">
      <c r="A820" s="2"/>
      <c r="B820" s="2"/>
    </row>
    <row r="821" spans="1:2" ht="12.75" x14ac:dyDescent="0.2">
      <c r="A821" s="2"/>
      <c r="B821" s="2"/>
    </row>
    <row r="822" spans="1:2" ht="12.75" x14ac:dyDescent="0.2">
      <c r="A822" s="2"/>
      <c r="B822" s="2"/>
    </row>
    <row r="823" spans="1:2" ht="12.75" x14ac:dyDescent="0.2">
      <c r="A823" s="2"/>
      <c r="B823" s="2"/>
    </row>
    <row r="824" spans="1:2" ht="12.75" x14ac:dyDescent="0.2">
      <c r="A824" s="2"/>
      <c r="B824" s="2"/>
    </row>
    <row r="825" spans="1:2" ht="12.75" x14ac:dyDescent="0.2">
      <c r="A825" s="2"/>
      <c r="B825" s="2"/>
    </row>
    <row r="826" spans="1:2" ht="12.75" x14ac:dyDescent="0.2">
      <c r="A826" s="2"/>
      <c r="B826" s="2"/>
    </row>
    <row r="827" spans="1:2" ht="12.75" x14ac:dyDescent="0.2">
      <c r="A827" s="2"/>
      <c r="B827" s="2"/>
    </row>
    <row r="828" spans="1:2" ht="12.75" x14ac:dyDescent="0.2">
      <c r="A828" s="2"/>
      <c r="B828" s="2"/>
    </row>
    <row r="829" spans="1:2" ht="12.75" x14ac:dyDescent="0.2">
      <c r="A829" s="2"/>
      <c r="B829" s="2"/>
    </row>
    <row r="830" spans="1:2" ht="12.75" x14ac:dyDescent="0.2">
      <c r="A830" s="2"/>
      <c r="B830" s="2"/>
    </row>
    <row r="831" spans="1:2" ht="12.75" x14ac:dyDescent="0.2">
      <c r="A831" s="2"/>
      <c r="B831" s="2"/>
    </row>
    <row r="832" spans="1:2" ht="12.75" x14ac:dyDescent="0.2">
      <c r="A832" s="2"/>
      <c r="B832" s="2"/>
    </row>
    <row r="833" spans="1:2" ht="12.75" x14ac:dyDescent="0.2">
      <c r="A833" s="2"/>
      <c r="B833" s="2"/>
    </row>
    <row r="834" spans="1:2" ht="12.75" x14ac:dyDescent="0.2">
      <c r="A834" s="2"/>
      <c r="B834" s="2"/>
    </row>
    <row r="835" spans="1:2" ht="12.75" x14ac:dyDescent="0.2">
      <c r="A835" s="2"/>
      <c r="B835" s="2"/>
    </row>
    <row r="836" spans="1:2" ht="12.75" x14ac:dyDescent="0.2">
      <c r="A836" s="2"/>
      <c r="B836" s="2"/>
    </row>
    <row r="837" spans="1:2" ht="12.75" x14ac:dyDescent="0.2">
      <c r="A837" s="2"/>
      <c r="B837" s="2"/>
    </row>
    <row r="838" spans="1:2" ht="12.75" x14ac:dyDescent="0.2">
      <c r="A838" s="2"/>
      <c r="B838" s="2"/>
    </row>
    <row r="839" spans="1:2" ht="12.75" x14ac:dyDescent="0.2">
      <c r="A839" s="2"/>
      <c r="B839" s="2"/>
    </row>
    <row r="840" spans="1:2" ht="12.75" x14ac:dyDescent="0.2">
      <c r="A840" s="2"/>
      <c r="B840" s="2"/>
    </row>
    <row r="841" spans="1:2" ht="12.75" x14ac:dyDescent="0.2">
      <c r="A841" s="2"/>
      <c r="B841" s="2"/>
    </row>
    <row r="842" spans="1:2" ht="12.75" x14ac:dyDescent="0.2">
      <c r="A842" s="2"/>
      <c r="B842" s="2"/>
    </row>
    <row r="843" spans="1:2" ht="12.75" x14ac:dyDescent="0.2">
      <c r="A843" s="2"/>
      <c r="B843" s="2"/>
    </row>
    <row r="844" spans="1:2" ht="12.75" x14ac:dyDescent="0.2">
      <c r="A844" s="2"/>
      <c r="B844" s="2"/>
    </row>
    <row r="845" spans="1:2" ht="12.75" x14ac:dyDescent="0.2">
      <c r="A845" s="2"/>
      <c r="B845" s="2"/>
    </row>
    <row r="846" spans="1:2" ht="12.75" x14ac:dyDescent="0.2">
      <c r="A846" s="2"/>
      <c r="B846" s="2"/>
    </row>
    <row r="847" spans="1:2" ht="12.75" x14ac:dyDescent="0.2">
      <c r="A847" s="2"/>
      <c r="B847" s="2"/>
    </row>
    <row r="848" spans="1:2" ht="12.75" x14ac:dyDescent="0.2">
      <c r="A848" s="2"/>
      <c r="B848" s="2"/>
    </row>
    <row r="849" spans="1:2" ht="12.75" x14ac:dyDescent="0.2">
      <c r="A849" s="2"/>
      <c r="B849" s="2"/>
    </row>
    <row r="850" spans="1:2" ht="12.75" x14ac:dyDescent="0.2">
      <c r="A850" s="2"/>
      <c r="B850" s="2"/>
    </row>
    <row r="851" spans="1:2" ht="12.75" x14ac:dyDescent="0.2">
      <c r="A851" s="2"/>
      <c r="B851" s="2"/>
    </row>
    <row r="852" spans="1:2" ht="12.75" x14ac:dyDescent="0.2">
      <c r="A852" s="2"/>
      <c r="B852" s="2"/>
    </row>
    <row r="853" spans="1:2" ht="12.75" x14ac:dyDescent="0.2">
      <c r="A853" s="2"/>
      <c r="B853" s="2"/>
    </row>
    <row r="854" spans="1:2" ht="12.75" x14ac:dyDescent="0.2">
      <c r="A854" s="2"/>
      <c r="B854" s="2"/>
    </row>
    <row r="855" spans="1:2" ht="12.75" x14ac:dyDescent="0.2">
      <c r="A855" s="2"/>
      <c r="B855" s="2"/>
    </row>
    <row r="856" spans="1:2" ht="12.75" x14ac:dyDescent="0.2">
      <c r="A856" s="2"/>
      <c r="B856" s="2"/>
    </row>
    <row r="857" spans="1:2" ht="12.75" x14ac:dyDescent="0.2">
      <c r="A857" s="2"/>
      <c r="B857" s="2"/>
    </row>
    <row r="858" spans="1:2" ht="12.75" x14ac:dyDescent="0.2">
      <c r="A858" s="2"/>
      <c r="B858" s="2"/>
    </row>
    <row r="859" spans="1:2" ht="12.75" x14ac:dyDescent="0.2">
      <c r="A859" s="2"/>
      <c r="B859" s="2"/>
    </row>
    <row r="860" spans="1:2" ht="12.75" x14ac:dyDescent="0.2">
      <c r="A860" s="2"/>
      <c r="B860" s="2"/>
    </row>
    <row r="861" spans="1:2" ht="12.75" x14ac:dyDescent="0.2">
      <c r="A861" s="2"/>
      <c r="B861" s="2"/>
    </row>
    <row r="862" spans="1:2" ht="12.75" x14ac:dyDescent="0.2">
      <c r="A862" s="2"/>
      <c r="B862" s="2"/>
    </row>
    <row r="863" spans="1:2" ht="12.75" x14ac:dyDescent="0.2">
      <c r="A863" s="2"/>
      <c r="B863" s="2"/>
    </row>
    <row r="864" spans="1:2" ht="12.75" x14ac:dyDescent="0.2">
      <c r="A864" s="2"/>
      <c r="B864" s="2"/>
    </row>
    <row r="865" spans="1:2" ht="12.75" x14ac:dyDescent="0.2">
      <c r="A865" s="2"/>
      <c r="B865" s="2"/>
    </row>
    <row r="866" spans="1:2" ht="12.75" x14ac:dyDescent="0.2">
      <c r="A866" s="2"/>
      <c r="B866" s="2"/>
    </row>
    <row r="867" spans="1:2" ht="12.75" x14ac:dyDescent="0.2">
      <c r="A867" s="2"/>
      <c r="B867" s="2"/>
    </row>
    <row r="868" spans="1:2" ht="12.75" x14ac:dyDescent="0.2">
      <c r="A868" s="2"/>
      <c r="B868" s="2"/>
    </row>
    <row r="869" spans="1:2" ht="12.75" x14ac:dyDescent="0.2">
      <c r="A869" s="2"/>
      <c r="B869" s="2"/>
    </row>
    <row r="870" spans="1:2" ht="12.75" x14ac:dyDescent="0.2">
      <c r="A870" s="2"/>
      <c r="B870" s="2"/>
    </row>
    <row r="871" spans="1:2" ht="12.75" x14ac:dyDescent="0.2">
      <c r="A871" s="2"/>
      <c r="B871" s="2"/>
    </row>
    <row r="872" spans="1:2" ht="12.75" x14ac:dyDescent="0.2">
      <c r="A872" s="2"/>
      <c r="B872" s="2"/>
    </row>
    <row r="873" spans="1:2" ht="12.75" x14ac:dyDescent="0.2">
      <c r="A873" s="2"/>
      <c r="B873" s="2"/>
    </row>
    <row r="874" spans="1:2" ht="12.75" x14ac:dyDescent="0.2">
      <c r="A874" s="2"/>
      <c r="B874" s="2"/>
    </row>
    <row r="875" spans="1:2" ht="12.75" x14ac:dyDescent="0.2">
      <c r="A875" s="2"/>
      <c r="B875" s="2"/>
    </row>
    <row r="876" spans="1:2" ht="12.75" x14ac:dyDescent="0.2">
      <c r="A876" s="2"/>
      <c r="B876" s="2"/>
    </row>
    <row r="877" spans="1:2" ht="12.75" x14ac:dyDescent="0.2">
      <c r="A877" s="2"/>
      <c r="B877" s="2"/>
    </row>
    <row r="878" spans="1:2" ht="12.75" x14ac:dyDescent="0.2">
      <c r="A878" s="2"/>
      <c r="B878" s="2"/>
    </row>
    <row r="879" spans="1:2" ht="12.75" x14ac:dyDescent="0.2">
      <c r="A879" s="2"/>
      <c r="B879" s="2"/>
    </row>
    <row r="880" spans="1:2" ht="12.75" x14ac:dyDescent="0.2">
      <c r="A880" s="2"/>
      <c r="B880" s="2"/>
    </row>
    <row r="881" spans="1:2" ht="12.75" x14ac:dyDescent="0.2">
      <c r="A881" s="2"/>
      <c r="B881" s="2"/>
    </row>
    <row r="882" spans="1:2" ht="12.75" x14ac:dyDescent="0.2">
      <c r="A882" s="2"/>
      <c r="B882" s="2"/>
    </row>
    <row r="883" spans="1:2" ht="12.75" x14ac:dyDescent="0.2">
      <c r="A883" s="2"/>
      <c r="B883" s="2"/>
    </row>
    <row r="884" spans="1:2" ht="12.75" x14ac:dyDescent="0.2">
      <c r="A884" s="2"/>
      <c r="B884" s="2"/>
    </row>
    <row r="885" spans="1:2" ht="12.75" x14ac:dyDescent="0.2">
      <c r="A885" s="2"/>
      <c r="B885" s="2"/>
    </row>
    <row r="886" spans="1:2" ht="12.75" x14ac:dyDescent="0.2">
      <c r="A886" s="2"/>
      <c r="B886" s="2"/>
    </row>
    <row r="887" spans="1:2" ht="12.75" x14ac:dyDescent="0.2">
      <c r="A887" s="2"/>
      <c r="B887" s="2"/>
    </row>
    <row r="888" spans="1:2" ht="12.75" x14ac:dyDescent="0.2">
      <c r="A888" s="2"/>
      <c r="B888" s="2"/>
    </row>
    <row r="889" spans="1:2" ht="12.75" x14ac:dyDescent="0.2">
      <c r="A889" s="2"/>
      <c r="B889" s="2"/>
    </row>
    <row r="890" spans="1:2" ht="12.75" x14ac:dyDescent="0.2">
      <c r="A890" s="2"/>
      <c r="B890" s="2"/>
    </row>
    <row r="891" spans="1:2" ht="12.75" x14ac:dyDescent="0.2">
      <c r="A891" s="2"/>
      <c r="B891" s="2"/>
    </row>
    <row r="892" spans="1:2" ht="12.75" x14ac:dyDescent="0.2">
      <c r="A892" s="2"/>
      <c r="B892" s="2"/>
    </row>
    <row r="893" spans="1:2" ht="12.75" x14ac:dyDescent="0.2">
      <c r="A893" s="2"/>
      <c r="B893" s="2"/>
    </row>
    <row r="894" spans="1:2" ht="12.75" x14ac:dyDescent="0.2">
      <c r="A894" s="2"/>
      <c r="B894" s="2"/>
    </row>
    <row r="895" spans="1:2" ht="12.75" x14ac:dyDescent="0.2">
      <c r="A895" s="2"/>
      <c r="B895" s="2"/>
    </row>
    <row r="896" spans="1:2" ht="12.75" x14ac:dyDescent="0.2">
      <c r="A896" s="2"/>
      <c r="B896" s="2"/>
    </row>
    <row r="897" spans="1:2" ht="12.75" x14ac:dyDescent="0.2">
      <c r="A897" s="2"/>
      <c r="B897" s="2"/>
    </row>
    <row r="898" spans="1:2" ht="12.75" x14ac:dyDescent="0.2">
      <c r="A898" s="2"/>
      <c r="B898" s="2"/>
    </row>
    <row r="899" spans="1:2" ht="12.75" x14ac:dyDescent="0.2">
      <c r="A899" s="2"/>
      <c r="B899" s="2"/>
    </row>
    <row r="900" spans="1:2" ht="12.75" x14ac:dyDescent="0.2">
      <c r="A900" s="2"/>
      <c r="B900" s="2"/>
    </row>
    <row r="901" spans="1:2" ht="12.75" x14ac:dyDescent="0.2">
      <c r="A901" s="2"/>
      <c r="B901" s="2"/>
    </row>
    <row r="902" spans="1:2" ht="12.75" x14ac:dyDescent="0.2">
      <c r="A902" s="2"/>
      <c r="B902" s="2"/>
    </row>
    <row r="903" spans="1:2" ht="12.75" x14ac:dyDescent="0.2">
      <c r="A903" s="2"/>
      <c r="B903" s="2"/>
    </row>
    <row r="904" spans="1:2" ht="12.75" x14ac:dyDescent="0.2">
      <c r="A904" s="2"/>
      <c r="B904" s="2"/>
    </row>
    <row r="905" spans="1:2" ht="12.75" x14ac:dyDescent="0.2">
      <c r="A905" s="2"/>
      <c r="B905" s="2"/>
    </row>
    <row r="906" spans="1:2" ht="12.75" x14ac:dyDescent="0.2">
      <c r="A906" s="2"/>
      <c r="B906" s="2"/>
    </row>
    <row r="907" spans="1:2" ht="12.75" x14ac:dyDescent="0.2">
      <c r="A907" s="2"/>
      <c r="B907" s="2"/>
    </row>
    <row r="908" spans="1:2" ht="12.75" x14ac:dyDescent="0.2">
      <c r="A908" s="2"/>
      <c r="B908" s="2"/>
    </row>
    <row r="909" spans="1:2" ht="12.75" x14ac:dyDescent="0.2">
      <c r="A909" s="2"/>
      <c r="B909" s="2"/>
    </row>
    <row r="910" spans="1:2" ht="12.75" x14ac:dyDescent="0.2">
      <c r="A910" s="2"/>
      <c r="B910" s="2"/>
    </row>
    <row r="911" spans="1:2" ht="12.75" x14ac:dyDescent="0.2">
      <c r="A911" s="2"/>
      <c r="B911" s="2"/>
    </row>
    <row r="912" spans="1:2" ht="12.75" x14ac:dyDescent="0.2">
      <c r="A912" s="2"/>
      <c r="B912" s="2"/>
    </row>
    <row r="913" spans="1:2" ht="12.75" x14ac:dyDescent="0.2">
      <c r="A913" s="2"/>
      <c r="B913" s="2"/>
    </row>
    <row r="914" spans="1:2" ht="12.75" x14ac:dyDescent="0.2">
      <c r="A914" s="2"/>
      <c r="B914" s="2"/>
    </row>
    <row r="915" spans="1:2" ht="12.75" x14ac:dyDescent="0.2">
      <c r="A915" s="2"/>
      <c r="B915" s="2"/>
    </row>
    <row r="916" spans="1:2" ht="12.75" x14ac:dyDescent="0.2">
      <c r="A916" s="2"/>
      <c r="B916" s="2"/>
    </row>
    <row r="917" spans="1:2" ht="12.75" x14ac:dyDescent="0.2">
      <c r="A917" s="2"/>
      <c r="B917" s="2"/>
    </row>
    <row r="918" spans="1:2" ht="12.75" x14ac:dyDescent="0.2">
      <c r="A918" s="2"/>
      <c r="B918" s="2"/>
    </row>
    <row r="919" spans="1:2" ht="12.75" x14ac:dyDescent="0.2">
      <c r="A919" s="2"/>
      <c r="B919" s="2"/>
    </row>
    <row r="920" spans="1:2" ht="12.75" x14ac:dyDescent="0.2">
      <c r="A920" s="2"/>
      <c r="B920" s="2"/>
    </row>
    <row r="921" spans="1:2" ht="12.75" x14ac:dyDescent="0.2">
      <c r="A921" s="2"/>
      <c r="B921" s="2"/>
    </row>
    <row r="922" spans="1:2" ht="12.75" x14ac:dyDescent="0.2">
      <c r="A922" s="2"/>
      <c r="B922" s="2"/>
    </row>
    <row r="923" spans="1:2" ht="12.75" x14ac:dyDescent="0.2">
      <c r="A923" s="2"/>
      <c r="B923" s="2"/>
    </row>
    <row r="924" spans="1:2" ht="12.75" x14ac:dyDescent="0.2">
      <c r="A924" s="2"/>
      <c r="B924" s="2"/>
    </row>
    <row r="925" spans="1:2" ht="12.75" x14ac:dyDescent="0.2">
      <c r="A925" s="2"/>
      <c r="B925" s="2"/>
    </row>
    <row r="926" spans="1:2" ht="12.75" x14ac:dyDescent="0.2">
      <c r="A926" s="2"/>
      <c r="B926" s="2"/>
    </row>
    <row r="927" spans="1:2" ht="12.75" x14ac:dyDescent="0.2">
      <c r="A927" s="2"/>
      <c r="B927" s="2"/>
    </row>
    <row r="928" spans="1:2" ht="12.75" x14ac:dyDescent="0.2">
      <c r="A928" s="2"/>
      <c r="B928" s="2"/>
    </row>
    <row r="929" spans="1:2" ht="12.75" x14ac:dyDescent="0.2">
      <c r="A929" s="2"/>
      <c r="B929" s="2"/>
    </row>
    <row r="930" spans="1:2" ht="12.75" x14ac:dyDescent="0.2">
      <c r="A930" s="2"/>
      <c r="B930" s="2"/>
    </row>
    <row r="931" spans="1:2" ht="12.75" x14ac:dyDescent="0.2">
      <c r="A931" s="2"/>
      <c r="B931" s="2"/>
    </row>
    <row r="932" spans="1:2" ht="12.75" x14ac:dyDescent="0.2">
      <c r="A932" s="2"/>
      <c r="B932" s="2"/>
    </row>
    <row r="933" spans="1:2" ht="12.75" x14ac:dyDescent="0.2">
      <c r="A933" s="2"/>
      <c r="B933" s="2"/>
    </row>
    <row r="934" spans="1:2" ht="12.75" x14ac:dyDescent="0.2">
      <c r="A934" s="2"/>
      <c r="B934" s="2"/>
    </row>
    <row r="935" spans="1:2" ht="12.75" x14ac:dyDescent="0.2">
      <c r="A935" s="2"/>
      <c r="B935" s="2"/>
    </row>
    <row r="936" spans="1:2" ht="12.75" x14ac:dyDescent="0.2">
      <c r="A936" s="2"/>
      <c r="B936" s="2"/>
    </row>
    <row r="937" spans="1:2" ht="12.75" x14ac:dyDescent="0.2">
      <c r="A937" s="2"/>
      <c r="B937" s="2"/>
    </row>
    <row r="938" spans="1:2" ht="12.75" x14ac:dyDescent="0.2">
      <c r="A938" s="2"/>
      <c r="B938" s="2"/>
    </row>
    <row r="939" spans="1:2" ht="12.75" x14ac:dyDescent="0.2">
      <c r="A939" s="2"/>
      <c r="B939" s="2"/>
    </row>
    <row r="940" spans="1:2" ht="12.75" x14ac:dyDescent="0.2">
      <c r="A940" s="2"/>
      <c r="B940" s="2"/>
    </row>
    <row r="941" spans="1:2" ht="12.75" x14ac:dyDescent="0.2">
      <c r="A941" s="2"/>
      <c r="B941" s="2"/>
    </row>
    <row r="942" spans="1:2" ht="12.75" x14ac:dyDescent="0.2">
      <c r="A942" s="2"/>
      <c r="B942" s="2"/>
    </row>
    <row r="943" spans="1:2" ht="12.75" x14ac:dyDescent="0.2">
      <c r="A943" s="2"/>
      <c r="B943" s="2"/>
    </row>
    <row r="944" spans="1:2" ht="12.75" x14ac:dyDescent="0.2">
      <c r="A944" s="2"/>
      <c r="B944" s="2"/>
    </row>
    <row r="945" spans="1:2" ht="12.75" x14ac:dyDescent="0.2">
      <c r="A945" s="2"/>
      <c r="B945" s="2"/>
    </row>
    <row r="946" spans="1:2" ht="12.75" x14ac:dyDescent="0.2">
      <c r="A946" s="2"/>
      <c r="B946" s="2"/>
    </row>
    <row r="947" spans="1:2" ht="12.75" x14ac:dyDescent="0.2">
      <c r="A947" s="2"/>
      <c r="B947" s="2"/>
    </row>
    <row r="948" spans="1:2" ht="12.75" x14ac:dyDescent="0.2">
      <c r="A948" s="2"/>
      <c r="B948" s="2"/>
    </row>
    <row r="949" spans="1:2" ht="12.75" x14ac:dyDescent="0.2">
      <c r="A949" s="2"/>
      <c r="B949" s="2"/>
    </row>
    <row r="950" spans="1:2" ht="12.75" x14ac:dyDescent="0.2">
      <c r="A950" s="2"/>
      <c r="B950" s="2"/>
    </row>
    <row r="951" spans="1:2" ht="12.75" x14ac:dyDescent="0.2">
      <c r="A951" s="2"/>
      <c r="B951" s="2"/>
    </row>
    <row r="952" spans="1:2" ht="12.75" x14ac:dyDescent="0.2">
      <c r="A952" s="2"/>
      <c r="B952" s="2"/>
    </row>
    <row r="953" spans="1:2" ht="12.75" x14ac:dyDescent="0.2">
      <c r="A953" s="2"/>
      <c r="B953" s="2"/>
    </row>
    <row r="954" spans="1:2" ht="12.75" x14ac:dyDescent="0.2">
      <c r="A954" s="2"/>
      <c r="B954" s="2"/>
    </row>
    <row r="955" spans="1:2" ht="12.75" x14ac:dyDescent="0.2">
      <c r="A955" s="2"/>
      <c r="B955" s="2"/>
    </row>
    <row r="956" spans="1:2" ht="12.75" x14ac:dyDescent="0.2">
      <c r="A956" s="2"/>
      <c r="B956" s="2"/>
    </row>
    <row r="957" spans="1:2" ht="12.75" x14ac:dyDescent="0.2">
      <c r="A957" s="2"/>
      <c r="B957" s="2"/>
    </row>
    <row r="958" spans="1:2" ht="12.75" x14ac:dyDescent="0.2">
      <c r="A958" s="2"/>
      <c r="B958" s="2"/>
    </row>
    <row r="959" spans="1:2" ht="12.75" x14ac:dyDescent="0.2">
      <c r="A959" s="2"/>
      <c r="B959" s="2"/>
    </row>
    <row r="960" spans="1:2" ht="12.75" x14ac:dyDescent="0.2">
      <c r="A960" s="2"/>
      <c r="B960" s="2"/>
    </row>
    <row r="961" spans="1:2" ht="12.75" x14ac:dyDescent="0.2">
      <c r="A961" s="2"/>
      <c r="B961" s="2"/>
    </row>
    <row r="962" spans="1:2" ht="12.75" x14ac:dyDescent="0.2">
      <c r="A962" s="2"/>
      <c r="B962" s="2"/>
    </row>
    <row r="963" spans="1:2" ht="12.75" x14ac:dyDescent="0.2">
      <c r="A963" s="2"/>
      <c r="B963" s="2"/>
    </row>
    <row r="964" spans="1:2" ht="12.75" x14ac:dyDescent="0.2">
      <c r="A964" s="2"/>
      <c r="B964" s="2"/>
    </row>
    <row r="965" spans="1:2" ht="12.75" x14ac:dyDescent="0.2">
      <c r="A965" s="2"/>
      <c r="B965" s="2"/>
    </row>
    <row r="966" spans="1:2" ht="12.75" x14ac:dyDescent="0.2">
      <c r="A966" s="2"/>
      <c r="B966" s="2"/>
    </row>
    <row r="967" spans="1:2" ht="12.75" x14ac:dyDescent="0.2">
      <c r="A967" s="2"/>
      <c r="B967" s="2"/>
    </row>
    <row r="968" spans="1:2" ht="12.75" x14ac:dyDescent="0.2">
      <c r="A968" s="2"/>
      <c r="B968" s="2"/>
    </row>
    <row r="969" spans="1:2" ht="12.75" x14ac:dyDescent="0.2">
      <c r="A969" s="2"/>
      <c r="B969" s="2"/>
    </row>
    <row r="970" spans="1:2" ht="12.75" x14ac:dyDescent="0.2">
      <c r="A970" s="2"/>
      <c r="B970" s="2"/>
    </row>
    <row r="971" spans="1:2" ht="12.75" x14ac:dyDescent="0.2">
      <c r="A971" s="2"/>
      <c r="B971" s="2"/>
    </row>
    <row r="972" spans="1:2" ht="12.75" x14ac:dyDescent="0.2">
      <c r="A972" s="2"/>
      <c r="B972" s="2"/>
    </row>
    <row r="973" spans="1:2" ht="12.75" x14ac:dyDescent="0.2">
      <c r="A973" s="2"/>
      <c r="B973" s="2"/>
    </row>
    <row r="974" spans="1:2" ht="12.75" x14ac:dyDescent="0.2">
      <c r="A974" s="2"/>
      <c r="B974" s="2"/>
    </row>
    <row r="975" spans="1:2" ht="12.75" x14ac:dyDescent="0.2">
      <c r="A975" s="2"/>
      <c r="B975" s="2"/>
    </row>
    <row r="976" spans="1:2" ht="12.75" x14ac:dyDescent="0.2">
      <c r="A976" s="2"/>
      <c r="B976" s="2"/>
    </row>
    <row r="977" spans="1:2" ht="12.75" x14ac:dyDescent="0.2">
      <c r="A977" s="2"/>
      <c r="B977" s="2"/>
    </row>
    <row r="978" spans="1:2" ht="12.75" x14ac:dyDescent="0.2">
      <c r="A978" s="2"/>
      <c r="B978" s="2"/>
    </row>
    <row r="979" spans="1:2" ht="12.75" x14ac:dyDescent="0.2">
      <c r="A979" s="2"/>
      <c r="B979" s="2"/>
    </row>
    <row r="980" spans="1:2" ht="12.75" x14ac:dyDescent="0.2">
      <c r="A980" s="2"/>
      <c r="B980" s="2"/>
    </row>
    <row r="981" spans="1:2" ht="12.75" x14ac:dyDescent="0.2">
      <c r="A981" s="2"/>
      <c r="B981" s="2"/>
    </row>
    <row r="982" spans="1:2" ht="12.75" x14ac:dyDescent="0.2">
      <c r="A982" s="2"/>
      <c r="B982" s="2"/>
    </row>
    <row r="983" spans="1:2" ht="12.75" x14ac:dyDescent="0.2">
      <c r="A983" s="2"/>
      <c r="B983" s="2"/>
    </row>
    <row r="984" spans="1:2" ht="12.75" x14ac:dyDescent="0.2">
      <c r="A984" s="2"/>
      <c r="B984" s="2"/>
    </row>
    <row r="985" spans="1:2" ht="12.75" x14ac:dyDescent="0.2">
      <c r="A985" s="2"/>
      <c r="B985" s="2"/>
    </row>
    <row r="986" spans="1:2" ht="12.75" x14ac:dyDescent="0.2">
      <c r="A986" s="2"/>
      <c r="B986" s="2"/>
    </row>
    <row r="987" spans="1:2" ht="12.75" x14ac:dyDescent="0.2">
      <c r="A987" s="2"/>
      <c r="B987" s="2"/>
    </row>
    <row r="988" spans="1:2" ht="12.75" x14ac:dyDescent="0.2">
      <c r="A988" s="2"/>
      <c r="B988" s="2"/>
    </row>
    <row r="989" spans="1:2" ht="12.75" x14ac:dyDescent="0.2">
      <c r="A989" s="2"/>
      <c r="B989" s="2"/>
    </row>
    <row r="990" spans="1:2" ht="12.75" x14ac:dyDescent="0.2">
      <c r="A990" s="2"/>
      <c r="B990" s="2"/>
    </row>
    <row r="991" spans="1:2" ht="12.75" x14ac:dyDescent="0.2">
      <c r="A991" s="2"/>
      <c r="B991" s="2"/>
    </row>
    <row r="992" spans="1:2" ht="12.75" x14ac:dyDescent="0.2">
      <c r="A992" s="2"/>
      <c r="B992" s="2"/>
    </row>
    <row r="993" spans="1:2" ht="12.75" x14ac:dyDescent="0.2">
      <c r="A993" s="2"/>
      <c r="B993" s="2"/>
    </row>
    <row r="994" spans="1:2" ht="12.75" x14ac:dyDescent="0.2">
      <c r="A994" s="2"/>
      <c r="B994" s="2"/>
    </row>
    <row r="995" spans="1:2" ht="12.75" x14ac:dyDescent="0.2">
      <c r="A995" s="2"/>
      <c r="B995" s="2"/>
    </row>
    <row r="996" spans="1:2" ht="12.75" x14ac:dyDescent="0.2">
      <c r="A996" s="2"/>
      <c r="B996" s="2"/>
    </row>
    <row r="997" spans="1:2" ht="12.75" x14ac:dyDescent="0.2">
      <c r="A997" s="2"/>
      <c r="B997" s="2"/>
    </row>
    <row r="998" spans="1:2" ht="12.75" x14ac:dyDescent="0.2">
      <c r="A998" s="2"/>
      <c r="B998" s="2"/>
    </row>
    <row r="999" spans="1:2" ht="12.75" x14ac:dyDescent="0.2">
      <c r="A999" s="2"/>
      <c r="B999" s="2"/>
    </row>
    <row r="1000" spans="1:2" ht="12.75" x14ac:dyDescent="0.2">
      <c r="A1000" s="2"/>
      <c r="B1000" s="2"/>
    </row>
    <row r="1001" spans="1:2" ht="12.75" x14ac:dyDescent="0.2">
      <c r="A1001" s="2"/>
      <c r="B1001" s="2"/>
    </row>
    <row r="1002" spans="1:2" ht="12.75" x14ac:dyDescent="0.2">
      <c r="A1002" s="2"/>
      <c r="B1002" s="2"/>
    </row>
    <row r="1003" spans="1:2" ht="12.75" x14ac:dyDescent="0.2">
      <c r="A1003" s="2"/>
      <c r="B1003" s="2"/>
    </row>
    <row r="1004" spans="1:2" ht="12.75" x14ac:dyDescent="0.2">
      <c r="A1004" s="2"/>
      <c r="B100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Analysis Inputs </vt:lpstr>
      <vt:lpstr>Summary </vt:lpstr>
      <vt:lpstr>Property Specific Score</vt:lpstr>
      <vt:lpstr>Upfront Cost-Pairwise</vt:lpstr>
      <vt:lpstr>Payback Period-Pairwise</vt:lpstr>
      <vt:lpstr>Time Saving-Pairwise</vt:lpstr>
      <vt:lpstr>Pairwise Evaluation Sources</vt:lpstr>
      <vt:lpstr>Demand Rate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Jennifer</dc:creator>
  <cp:lastModifiedBy>Taylor, Jennifer</cp:lastModifiedBy>
  <dcterms:created xsi:type="dcterms:W3CDTF">2017-03-07T17:31:26Z</dcterms:created>
  <dcterms:modified xsi:type="dcterms:W3CDTF">2017-04-21T17:51:25Z</dcterms:modified>
</cp:coreProperties>
</file>