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Bruker_4.7T\UM_ROIs\"/>
    </mc:Choice>
  </mc:AlternateContent>
  <xr:revisionPtr revIDLastSave="0" documentId="13_ncr:1_{333FDB9B-026A-4B2D-8708-BBB16A39B988}" xr6:coauthVersionLast="47" xr6:coauthVersionMax="47" xr10:uidLastSave="{00000000-0000-0000-0000-000000000000}"/>
  <bookViews>
    <workbookView xWindow="2460" yWindow="123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2" i="3" l="1"/>
  <c r="P74" i="3"/>
  <c r="AE39" i="3"/>
  <c r="AD39" i="3"/>
  <c r="AE38" i="3"/>
  <c r="AD38" i="3"/>
  <c r="AE37" i="3"/>
  <c r="AD37" i="3"/>
  <c r="AF37" i="3" s="1"/>
  <c r="AE36" i="3"/>
  <c r="AD36" i="3"/>
  <c r="AE35" i="3"/>
  <c r="AD35" i="3"/>
  <c r="AE34" i="3"/>
  <c r="AD34" i="3"/>
  <c r="AE33" i="3"/>
  <c r="AD33" i="3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E19" i="3"/>
  <c r="AD19" i="3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E13" i="3"/>
  <c r="AD13" i="3"/>
  <c r="AF13" i="3" s="1"/>
  <c r="AE12" i="3"/>
  <c r="AD12" i="3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F31" i="3" s="1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M38" i="3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3" i="3"/>
  <c r="AF34" i="3"/>
  <c r="AF35" i="3"/>
  <c r="O39" i="3" l="1"/>
  <c r="AF19" i="3"/>
  <c r="O19" i="3"/>
  <c r="O38" i="3"/>
  <c r="AF12" i="3"/>
  <c r="AF20" i="3"/>
  <c r="AF36" i="3"/>
  <c r="AF14" i="3"/>
  <c r="AF38" i="3"/>
  <c r="AF39" i="3"/>
  <c r="O31" i="3"/>
  <c r="AK30" i="3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AF8" i="3" s="1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1" i="3"/>
  <c r="P35" i="3"/>
  <c r="AG35" i="3"/>
  <c r="C192" i="3"/>
  <c r="P36" i="3"/>
  <c r="AG36" i="3"/>
  <c r="C193" i="3"/>
  <c r="AG37" i="3"/>
  <c r="P37" i="3"/>
  <c r="C194" i="3"/>
  <c r="AG38" i="3"/>
  <c r="P38" i="3"/>
  <c r="C195" i="3"/>
  <c r="AG39" i="3"/>
  <c r="P39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<sst xmlns="http://schemas.openxmlformats.org/spreadsheetml/2006/main" count="246" uniqueCount="66">
  <si>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</si>
  <si>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</si>
  <si>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</si>
  <si>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</si>
  <si>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</si>
  <si>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</si>
  <si>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</si>
  <si>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</si>
  <si>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</si>
  <si>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</si>
  <si>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</si>
  <si>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</si>
  <si>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</si>
  <si>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</si>
  <si>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</si>
  <si>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</si>
  <si>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</si>
  <si>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</si>
  <si>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</si>
  <si>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</si>
  <si>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</si>
  <si>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</si>
  <si>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</si>
  <si>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</si>
  <si>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</si>
  <si>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</si>
  <si>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</si>
  <si>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</si>
  <si>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</si>
  <si>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</si>
  <si>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</si>
  <si>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</si>
  <si>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</si>
  <si>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</si>
  <si>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</si>
  <si>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</si>
  <si>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</si>
  <si>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</si>
  <si>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</si>
  <si>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</si>
  <si>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</si>
  <si>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</si>
  <si>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</si>
  <si>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</si>
  <si>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</si>
  <si>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</si>
  <si>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</si>
  <si>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</si>
  <si>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</si>
  <si>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</si>
  <si>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</si>
  <si>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</si>
  <si>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</si>
  <si>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</si>
  <si>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</si>
  <si>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</si>
  <si>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</si>
  <si>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</si>
  <si>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</si>
  <si>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L:\BRoss_Lab\MF_CIRP_Subgroups\IADP_WG_TCONS\DWIphantomRoundRobin\UWash_Data\ScannerNative_Format\UWMC-Bruker4.7T-2DWIscans\20220328_090011_ChenevertDWIphantom_1_4\Processed2DSEQData</t>
  </si>
  <si>
    <t>5_DWI_T2w-label.mhd</t>
  </si>
  <si>
    <t>nan</t>
  </si>
  <si>
    <t>N</t>
  </si>
  <si>
    <t>Pass 2 NOT ACQUIRED</t>
  </si>
  <si>
    <t>MULTIPASS NOT ACQUIRED</t>
  </si>
  <si>
    <t>Temp 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</si>
</sst>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4.7T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0.82917277455299998</c:v>
                </c:pt>
                <c:pt idx="5">
                  <c:v>1.0528114962599999</c:v>
                </c:pt>
                <c:pt idx="6">
                  <c:v>1.0834158217900001</c:v>
                </c:pt>
                <c:pt idx="7">
                  <c:v>1.09581753612</c:v>
                </c:pt>
                <c:pt idx="8">
                  <c:v>1.0976203175699999</c:v>
                </c:pt>
                <c:pt idx="9">
                  <c:v>1.1057694279200001</c:v>
                </c:pt>
                <c:pt idx="10">
                  <c:v>1.11151371094</c:v>
                </c:pt>
                <c:pt idx="11">
                  <c:v>1.11332209523</c:v>
                </c:pt>
                <c:pt idx="12">
                  <c:v>1.1154945699100001</c:v>
                </c:pt>
                <c:pt idx="13">
                  <c:v>1.11540800917</c:v>
                </c:pt>
                <c:pt idx="14">
                  <c:v>1.1137594901600001</c:v>
                </c:pt>
                <c:pt idx="15">
                  <c:v>1.1175251053799999</c:v>
                </c:pt>
                <c:pt idx="16">
                  <c:v>1.1142793216</c:v>
                </c:pt>
                <c:pt idx="17">
                  <c:v>1.1147304516200001</c:v>
                </c:pt>
                <c:pt idx="18">
                  <c:v>1.1105335831600001</c:v>
                </c:pt>
                <c:pt idx="19">
                  <c:v>1.1069564591100001</c:v>
                </c:pt>
                <c:pt idx="20">
                  <c:v>1.09924207687</c:v>
                </c:pt>
                <c:pt idx="21">
                  <c:v>1.0907848339799999</c:v>
                </c:pt>
                <c:pt idx="22">
                  <c:v>1.07913091335</c:v>
                </c:pt>
                <c:pt idx="23">
                  <c:v>1.05860860073</c:v>
                </c:pt>
                <c:pt idx="24">
                  <c:v>1.03202976433</c:v>
                </c:pt>
                <c:pt idx="25">
                  <c:v>0.99867752486600003</c:v>
                </c:pt>
                <c:pt idx="26">
                  <c:v>0.960795301657</c:v>
                </c:pt>
                <c:pt idx="27">
                  <c:v>0.92159576509499996</c:v>
                </c:pt>
                <c:pt idx="28">
                  <c:v>0.85368211246000003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371296"/>
        <c:axId val="374369728"/>
      </c:scatterChart>
      <c:valAx>
        <c:axId val="374371296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369728"/>
        <c:crosses val="autoZero"/>
        <c:crossBetween val="midCat"/>
        <c:majorUnit val="4"/>
      </c:valAx>
      <c:valAx>
        <c:axId val="374369728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37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1.232351294714185</c:v>
                </c:pt>
                <c:pt idx="1">
                  <c:v>1.2196790907157491</c:v>
                </c:pt>
                <c:pt idx="2">
                  <c:v>1.2618890058662473</c:v>
                </c:pt>
                <c:pt idx="3">
                  <c:v>2.112041884518471</c:v>
                </c:pt>
                <c:pt idx="4">
                  <c:v>8.44267129215857</c:v>
                </c:pt>
                <c:pt idx="5">
                  <c:v>25.783285917064255</c:v>
                </c:pt>
                <c:pt idx="6">
                  <c:v>58.294479281372197</c:v>
                </c:pt>
                <c:pt idx="7">
                  <c:v>106.88090338944701</c:v>
                </c:pt>
                <c:pt idx="8">
                  <c:v>170.11536726231029</c:v>
                </c:pt>
                <c:pt idx="9">
                  <c:v>239.25646078620483</c:v>
                </c:pt>
                <c:pt idx="10">
                  <c:v>306.46455569057758</c:v>
                </c:pt>
                <c:pt idx="11">
                  <c:v>365.7474563685314</c:v>
                </c:pt>
                <c:pt idx="12">
                  <c:v>413.74538964021536</c:v>
                </c:pt>
                <c:pt idx="13">
                  <c:v>446.67106243441521</c:v>
                </c:pt>
                <c:pt idx="14">
                  <c:v>468.40252350840677</c:v>
                </c:pt>
                <c:pt idx="15">
                  <c:v>483.35584931414712</c:v>
                </c:pt>
                <c:pt idx="16">
                  <c:v>487.12177111747849</c:v>
                </c:pt>
                <c:pt idx="17">
                  <c:v>486.81318432142069</c:v>
                </c:pt>
                <c:pt idx="18">
                  <c:v>476.61771556215621</c:v>
                </c:pt>
                <c:pt idx="19">
                  <c:v>456.42695007647285</c:v>
                </c:pt>
                <c:pt idx="20">
                  <c:v>426.02726751436728</c:v>
                </c:pt>
                <c:pt idx="21">
                  <c:v>383.16063431010241</c:v>
                </c:pt>
                <c:pt idx="22">
                  <c:v>325.05144150878391</c:v>
                </c:pt>
                <c:pt idx="23">
                  <c:v>261.21208942213718</c:v>
                </c:pt>
                <c:pt idx="24">
                  <c:v>191.32680844716887</c:v>
                </c:pt>
                <c:pt idx="25">
                  <c:v>127.26343763419872</c:v>
                </c:pt>
                <c:pt idx="26">
                  <c:v>74.246507209649081</c:v>
                </c:pt>
                <c:pt idx="27">
                  <c:v>36.589271375517242</c:v>
                </c:pt>
                <c:pt idx="28">
                  <c:v>15.54630749047938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368552"/>
        <c:axId val="373664072"/>
      </c:scatterChart>
      <c:valAx>
        <c:axId val="374368552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664072"/>
        <c:crosses val="autoZero"/>
        <c:crossBetween val="midCat"/>
        <c:majorUnit val="4"/>
      </c:valAx>
      <c:valAx>
        <c:axId val="373664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368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1.8779258845413767</c:v>
                </c:pt>
                <c:pt idx="1">
                  <c:v>2.0182611719226808</c:v>
                </c:pt>
                <c:pt idx="2">
                  <c:v>1.8348725463805671</c:v>
                </c:pt>
                <c:pt idx="3">
                  <c:v>2.064104632495896</c:v>
                </c:pt>
                <c:pt idx="4">
                  <c:v>2.4795112626888947</c:v>
                </c:pt>
                <c:pt idx="5">
                  <c:v>5.5153106806823011</c:v>
                </c:pt>
                <c:pt idx="6">
                  <c:v>11.501005276028989</c:v>
                </c:pt>
                <c:pt idx="7">
                  <c:v>20.553748504817168</c:v>
                </c:pt>
                <c:pt idx="8">
                  <c:v>32.65692705929834</c:v>
                </c:pt>
                <c:pt idx="9">
                  <c:v>45.13253714411892</c:v>
                </c:pt>
                <c:pt idx="10">
                  <c:v>57.016121186701263</c:v>
                </c:pt>
                <c:pt idx="11">
                  <c:v>67.813483618882387</c:v>
                </c:pt>
                <c:pt idx="12">
                  <c:v>76.37290911252785</c:v>
                </c:pt>
                <c:pt idx="13">
                  <c:v>82.517962575775442</c:v>
                </c:pt>
                <c:pt idx="14">
                  <c:v>86.838103424780158</c:v>
                </c:pt>
                <c:pt idx="15">
                  <c:v>88.80629996589434</c:v>
                </c:pt>
                <c:pt idx="16">
                  <c:v>90.297977765042731</c:v>
                </c:pt>
                <c:pt idx="17">
                  <c:v>90.006650962962667</c:v>
                </c:pt>
                <c:pt idx="18">
                  <c:v>88.975839575531396</c:v>
                </c:pt>
                <c:pt idx="19">
                  <c:v>85.81684627376282</c:v>
                </c:pt>
                <c:pt idx="20">
                  <c:v>81.328431860221443</c:v>
                </c:pt>
                <c:pt idx="21">
                  <c:v>74.345531272467497</c:v>
                </c:pt>
                <c:pt idx="22">
                  <c:v>64.521696358311445</c:v>
                </c:pt>
                <c:pt idx="23">
                  <c:v>54.053673137630668</c:v>
                </c:pt>
                <c:pt idx="24">
                  <c:v>41.785735389276013</c:v>
                </c:pt>
                <c:pt idx="25">
                  <c:v>29.687440312906428</c:v>
                </c:pt>
                <c:pt idx="26">
                  <c:v>18.736060542988962</c:v>
                </c:pt>
                <c:pt idx="27">
                  <c:v>10.070370720845244</c:v>
                </c:pt>
                <c:pt idx="28">
                  <c:v>4.9362873971954047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619640"/>
        <c:axId val="369620424"/>
      </c:scatterChart>
      <c:valAx>
        <c:axId val="369619640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20424"/>
        <c:crosses val="autoZero"/>
        <c:crossBetween val="midCat"/>
        <c:majorUnit val="4"/>
      </c:valAx>
      <c:valAx>
        <c:axId val="369620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19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136376"/>
        <c:axId val="376345352"/>
      </c:scatterChart>
      <c:valAx>
        <c:axId val="342136376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5352"/>
        <c:crosses val="autoZero"/>
        <c:crossBetween val="midCat"/>
        <c:majorUnit val="4"/>
      </c:valAx>
      <c:valAx>
        <c:axId val="376345352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13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3000"/>
        <c:axId val="376343784"/>
      </c:scatterChart>
      <c:valAx>
        <c:axId val="37634300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3784"/>
        <c:crosses val="autoZero"/>
        <c:crossBetween val="midCat"/>
      </c:valAx>
      <c:valAx>
        <c:axId val="37634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38688"/>
        <c:axId val="376342608"/>
      </c:scatterChart>
      <c:valAx>
        <c:axId val="376338688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2608"/>
        <c:crosses val="autoZero"/>
        <c:crossBetween val="midCat"/>
      </c:valAx>
      <c:valAx>
        <c:axId val="37634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3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42216"/>
        <c:axId val="376341824"/>
      </c:scatterChart>
      <c:valAx>
        <c:axId val="376342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1824"/>
        <c:crosses val="autoZero"/>
        <c:crossBetween val="midCat"/>
      </c:valAx>
      <c:valAx>
        <c:axId val="37634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342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6" zoomScale="70" zoomScaleNormal="70" workbookViewId="0">
      <selection activeCell="P112" sqref="P11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56</v>
      </c>
      <c r="C1" s="26"/>
      <c r="D1" s="26"/>
      <c r="E1" s="26"/>
      <c r="F1" s="27"/>
    </row>
    <row r="2" spans="2:51" ht="15.75" thickBot="1" x14ac:dyDescent="0.3">
      <c r="B2" s="28" t="s">
        <v>57</v>
      </c>
      <c r="C2" s="29"/>
      <c r="D2" s="29"/>
      <c r="E2" s="29"/>
      <c r="F2" s="30"/>
    </row>
    <row r="4" spans="2:51" x14ac:dyDescent="0.25">
      <c r="B4" s="8" t="s">
        <v>39</v>
      </c>
      <c r="I4" t="s">
        <v>58</v>
      </c>
    </row>
    <row r="5" spans="2:51" ht="15.75" thickBot="1" x14ac:dyDescent="0.3">
      <c r="C5" t="s">
        <v>7</v>
      </c>
      <c r="D5">
        <v>2</v>
      </c>
      <c r="F5" t="s">
        <v>37</v>
      </c>
      <c r="G5" t="s">
        <v>59</v>
      </c>
    </row>
    <row r="6" spans="2:51" x14ac:dyDescent="0.25">
      <c r="F6" t="s">
        <v>38</v>
      </c>
      <c r="G6" t="s">
        <v>60</v>
      </c>
      <c r="N6" s="14"/>
      <c r="O6" s="15" t="s">
        <v>48</v>
      </c>
      <c r="P6" s="16"/>
      <c r="Q6" s="17"/>
      <c r="AE6" s="14"/>
      <c r="AF6" s="15" t="s">
        <v>48</v>
      </c>
      <c r="AG6" s="16"/>
      <c r="AH6" s="17"/>
    </row>
    <row r="7" spans="2:51" x14ac:dyDescent="0.25">
      <c r="I7" s="5"/>
      <c r="J7" s="9" t="s">
        <v>43</v>
      </c>
      <c r="K7" s="5"/>
      <c r="N7" s="18"/>
      <c r="O7" s="19" t="s">
        <v>50</v>
      </c>
      <c r="P7" s="20" t="s">
        <v>51</v>
      </c>
      <c r="Q7" s="21"/>
      <c r="AE7" s="18"/>
      <c r="AF7" s="19" t="s">
        <v>50</v>
      </c>
      <c r="AG7" s="20" t="s">
        <v>51</v>
      </c>
      <c r="AH7" s="21"/>
      <c r="AJ7" t="s">
        <v>44</v>
      </c>
      <c r="AK7" t="s">
        <v>45</v>
      </c>
      <c r="AL7" t="s">
        <v>46</v>
      </c>
    </row>
    <row r="8" spans="2:51" ht="15.75" thickBot="1" x14ac:dyDescent="0.3">
      <c r="J8" s="7">
        <v>1</v>
      </c>
      <c r="N8" s="22"/>
      <c r="O8" s="23">
        <f>100*SQRT(AVERAGE(O11:O39))/$AJ$8</f>
        <v>8.2676071118029224</v>
      </c>
      <c r="P8" s="23">
        <f>MAX(P11:P39) - MIN(P11:P39)</f>
        <v>48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36</v>
      </c>
      <c r="T9" s="2" t="s">
        <v>63</v>
      </c>
      <c r="AC9" s="7"/>
      <c r="AD9" t="s">
        <v>36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40</v>
      </c>
      <c r="K10" t="s">
        <v>41</v>
      </c>
      <c r="L10" s="7" t="s">
        <v>42</v>
      </c>
      <c r="M10" t="s">
        <v>9</v>
      </c>
      <c r="N10" t="s">
        <v>6</v>
      </c>
      <c r="O10" t="s">
        <v>47</v>
      </c>
      <c r="P10" t="s">
        <v>49</v>
      </c>
      <c r="Q10" s="7" t="s">
        <v>65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40</v>
      </c>
      <c r="AB10" t="s">
        <v>41</v>
      </c>
      <c r="AC10" s="7" t="s">
        <v>34</v>
      </c>
      <c r="AD10" t="s">
        <v>9</v>
      </c>
      <c r="AE10" t="s">
        <v>6</v>
      </c>
      <c r="AF10" t="s">
        <v>47</v>
      </c>
      <c r="AG10" t="s">
        <v>49</v>
      </c>
      <c r="AH10" t="s">
        <v>52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3782</v>
      </c>
      <c r="F11" s="11">
        <v>1891</v>
      </c>
      <c r="G11" s="11">
        <v>1.891</v>
      </c>
      <c r="H11" s="11">
        <v>-0.39585873484599998</v>
      </c>
      <c r="I11" s="11">
        <v>0.47094631195100001</v>
      </c>
      <c r="J11" s="11" t="s">
        <v>61</v>
      </c>
      <c r="K11" s="11" t="s">
        <v>61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62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35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35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-8.1307768821700002E-2</v>
      </c>
      <c r="I12" s="11">
        <v>0.40073570609100001</v>
      </c>
      <c r="J12" s="11">
        <v>4.8157544732100002E-2</v>
      </c>
      <c r="K12" s="11">
        <v>9.7093229432399994E-2</v>
      </c>
      <c r="L12" s="12" t="s">
        <v>62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62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35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35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-9.7653388977100006E-2</v>
      </c>
      <c r="I13" s="11">
        <v>0.39976310729999998</v>
      </c>
      <c r="J13" s="11">
        <v>5.0112533469799998E-2</v>
      </c>
      <c r="K13" s="11">
        <v>0.107839443327</v>
      </c>
      <c r="L13" s="12" t="s">
        <v>62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62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35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35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49</v>
      </c>
      <c r="F14" s="11">
        <v>24.5</v>
      </c>
      <c r="G14" s="11">
        <v>2.4500000000000001E-2</v>
      </c>
      <c r="H14" s="11">
        <v>-4.1116662323500003E-2</v>
      </c>
      <c r="I14" s="11">
        <v>0.60879254341099998</v>
      </c>
      <c r="J14" s="11" t="s">
        <v>61</v>
      </c>
      <c r="K14" s="11" t="s">
        <v>61</v>
      </c>
      <c r="L14" s="12" t="s">
        <v>62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62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35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35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0</v>
      </c>
      <c r="I15" s="11">
        <v>1.1279366016400001</v>
      </c>
      <c r="J15" s="11">
        <v>0.82917277455299998</v>
      </c>
      <c r="K15" s="11">
        <v>0.29073627166299998</v>
      </c>
      <c r="L15" s="12" t="s">
        <v>35</v>
      </c>
      <c r="M15">
        <f t="shared" si="1"/>
        <v>0.82917277455299998</v>
      </c>
      <c r="N15">
        <f t="shared" si="5"/>
        <v>0.29073627166299998</v>
      </c>
      <c r="O15">
        <f t="shared" si="6"/>
        <v>7.3347386043320223E-2</v>
      </c>
      <c r="P15">
        <f t="shared" si="7"/>
        <v>-20</v>
      </c>
      <c r="Q15" s="12" t="s">
        <v>62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35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35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0.855501353741</v>
      </c>
      <c r="I16" s="11">
        <v>1.3079680204399999</v>
      </c>
      <c r="J16" s="11">
        <v>1.0528114962599999</v>
      </c>
      <c r="K16" s="11">
        <v>9.2321762282700004E-2</v>
      </c>
      <c r="L16" s="12" t="s">
        <v>35</v>
      </c>
      <c r="M16">
        <f t="shared" si="1"/>
        <v>1.0528114962599999</v>
      </c>
      <c r="N16">
        <f t="shared" si="5"/>
        <v>9.2321762282700004E-2</v>
      </c>
      <c r="O16">
        <f t="shared" si="6"/>
        <v>2.2267548852200098E-3</v>
      </c>
      <c r="P16">
        <f t="shared" si="7"/>
        <v>-18</v>
      </c>
      <c r="Q16" s="12" t="s">
        <v>35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35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35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0.99391812086099995</v>
      </c>
      <c r="I17" s="11">
        <v>1.17092478275</v>
      </c>
      <c r="J17" s="11">
        <v>1.0834158217900001</v>
      </c>
      <c r="K17" s="11">
        <v>4.3629754650199998E-2</v>
      </c>
      <c r="L17" s="12" t="s">
        <v>35</v>
      </c>
      <c r="M17">
        <f t="shared" si="1"/>
        <v>1.0834158217900001</v>
      </c>
      <c r="N17">
        <f t="shared" si="5"/>
        <v>4.3629754650199998E-2</v>
      </c>
      <c r="O17">
        <f t="shared" si="6"/>
        <v>2.7503496690103955E-4</v>
      </c>
      <c r="P17">
        <f t="shared" si="7"/>
        <v>-16</v>
      </c>
      <c r="Q17" s="12" t="s">
        <v>35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35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35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1.04151630402</v>
      </c>
      <c r="I18" s="11">
        <v>1.1580305099499999</v>
      </c>
      <c r="J18" s="11">
        <v>1.09581753612</v>
      </c>
      <c r="K18" s="11">
        <v>2.5207960404100001E-2</v>
      </c>
      <c r="L18" s="12" t="s">
        <v>35</v>
      </c>
      <c r="M18">
        <f t="shared" si="1"/>
        <v>1.09581753612</v>
      </c>
      <c r="N18">
        <f t="shared" si="5"/>
        <v>2.5207960404100001E-2</v>
      </c>
      <c r="O18">
        <f t="shared" si="6"/>
        <v>1.7493004107505474E-5</v>
      </c>
      <c r="P18">
        <f t="shared" si="7"/>
        <v>-14</v>
      </c>
      <c r="Q18" s="12" t="s">
        <v>35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35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35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1.0729445219</v>
      </c>
      <c r="I19" s="11">
        <v>1.13627099991</v>
      </c>
      <c r="J19" s="11">
        <v>1.0976203175699999</v>
      </c>
      <c r="K19" s="11">
        <v>1.3113171734099999E-2</v>
      </c>
      <c r="L19" s="12" t="s">
        <v>35</v>
      </c>
      <c r="M19">
        <f t="shared" si="1"/>
        <v>1.0976203175699999</v>
      </c>
      <c r="N19">
        <f t="shared" si="5"/>
        <v>1.3113171734099999E-2</v>
      </c>
      <c r="O19">
        <f t="shared" si="6"/>
        <v>5.6628884676516388E-6</v>
      </c>
      <c r="P19">
        <f t="shared" si="7"/>
        <v>-12</v>
      </c>
      <c r="Q19" s="12" t="s">
        <v>35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35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35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1.0746929645500001</v>
      </c>
      <c r="I20" s="11">
        <v>1.1402356624600001</v>
      </c>
      <c r="J20" s="11">
        <v>1.1057694279200001</v>
      </c>
      <c r="K20" s="11">
        <v>1.5011503374699999E-2</v>
      </c>
      <c r="L20" s="12" t="s">
        <v>35</v>
      </c>
      <c r="M20">
        <f t="shared" si="1"/>
        <v>1.1057694279200001</v>
      </c>
      <c r="N20">
        <f t="shared" si="5"/>
        <v>1.5011503374699999E-2</v>
      </c>
      <c r="O20">
        <f t="shared" si="6"/>
        <v>3.3286298524075691E-5</v>
      </c>
      <c r="P20">
        <f t="shared" si="7"/>
        <v>-10</v>
      </c>
      <c r="Q20" s="12" t="s">
        <v>35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35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35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1.0884345769899999</v>
      </c>
      <c r="I21" s="11">
        <v>1.1408426761599999</v>
      </c>
      <c r="J21" s="11">
        <v>1.11151371094</v>
      </c>
      <c r="K21" s="11">
        <v>1.19473662733E-2</v>
      </c>
      <c r="L21" s="12" t="s">
        <v>35</v>
      </c>
      <c r="M21">
        <f t="shared" si="1"/>
        <v>1.11151371094</v>
      </c>
      <c r="N21">
        <f t="shared" si="5"/>
        <v>1.19473662733E-2</v>
      </c>
      <c r="O21">
        <f t="shared" si="6"/>
        <v>1.3256553960987259E-4</v>
      </c>
      <c r="P21">
        <f t="shared" si="7"/>
        <v>-8</v>
      </c>
      <c r="Q21" s="12" t="s">
        <v>35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35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35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1.0902638435400001</v>
      </c>
      <c r="I22" s="11">
        <v>1.1358071565600001</v>
      </c>
      <c r="J22" s="11">
        <v>1.11332209523</v>
      </c>
      <c r="K22" s="11">
        <v>9.9368055676300002E-3</v>
      </c>
      <c r="L22" s="12" t="s">
        <v>35</v>
      </c>
      <c r="M22">
        <f t="shared" si="1"/>
        <v>1.11332209523</v>
      </c>
      <c r="N22">
        <f t="shared" si="5"/>
        <v>9.9368055676300002E-3</v>
      </c>
      <c r="O22">
        <f t="shared" si="6"/>
        <v>1.7747822131718719E-4</v>
      </c>
      <c r="P22">
        <f t="shared" si="7"/>
        <v>-6</v>
      </c>
      <c r="Q22" s="12" t="s">
        <v>35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35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35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1.09719800949</v>
      </c>
      <c r="I23" s="11">
        <v>1.1368505954699999</v>
      </c>
      <c r="J23" s="11">
        <v>1.1154945699100001</v>
      </c>
      <c r="K23" s="11">
        <v>8.0908188248099994E-3</v>
      </c>
      <c r="L23" s="12" t="s">
        <v>35</v>
      </c>
      <c r="M23">
        <f t="shared" si="1"/>
        <v>1.1154945699100001</v>
      </c>
      <c r="N23">
        <f t="shared" si="5"/>
        <v>8.0908188248099994E-3</v>
      </c>
      <c r="O23">
        <f t="shared" si="6"/>
        <v>2.4008169669587672E-4</v>
      </c>
      <c r="P23">
        <f t="shared" si="7"/>
        <v>-4</v>
      </c>
      <c r="Q23" s="12" t="s">
        <v>35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35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35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1.0922523737000001</v>
      </c>
      <c r="I24" s="11">
        <v>1.13255786896</v>
      </c>
      <c r="J24" s="11">
        <v>1.11540800917</v>
      </c>
      <c r="K24" s="11">
        <v>1.00018951142E-2</v>
      </c>
      <c r="L24" s="12" t="s">
        <v>35</v>
      </c>
      <c r="M24">
        <f t="shared" si="1"/>
        <v>1.11540800917</v>
      </c>
      <c r="N24">
        <f t="shared" si="5"/>
        <v>1.00018951142E-2</v>
      </c>
      <c r="O24">
        <f t="shared" si="6"/>
        <v>2.3740674658280283E-4</v>
      </c>
      <c r="P24">
        <f t="shared" si="7"/>
        <v>-2</v>
      </c>
      <c r="Q24" s="12" t="s">
        <v>35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35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35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1.0916007757199999</v>
      </c>
      <c r="I25" s="11">
        <v>1.1311569213899999</v>
      </c>
      <c r="J25" s="11">
        <v>1.1137594901600001</v>
      </c>
      <c r="K25" s="11">
        <v>9.9300450065500003E-3</v>
      </c>
      <c r="L25" s="12" t="s">
        <v>35</v>
      </c>
      <c r="M25">
        <f t="shared" si="1"/>
        <v>1.1137594901600001</v>
      </c>
      <c r="N25">
        <f t="shared" si="5"/>
        <v>9.9300450065500003E-3</v>
      </c>
      <c r="O25">
        <f t="shared" si="6"/>
        <v>1.8932356946313678E-4</v>
      </c>
      <c r="P25">
        <f t="shared" si="7"/>
        <v>0</v>
      </c>
      <c r="Q25" s="12" t="s">
        <v>35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35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35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1.0893867015800001</v>
      </c>
      <c r="I26" s="11">
        <v>1.14499235153</v>
      </c>
      <c r="J26" s="11">
        <v>1.1175251053799999</v>
      </c>
      <c r="K26" s="11">
        <v>1.02958950563E-2</v>
      </c>
      <c r="L26" s="12" t="s">
        <v>35</v>
      </c>
      <c r="M26">
        <f t="shared" si="1"/>
        <v>1.1175251053799999</v>
      </c>
      <c r="N26">
        <f t="shared" si="5"/>
        <v>1.02958950563E-2</v>
      </c>
      <c r="O26">
        <f t="shared" si="6"/>
        <v>3.071293185800997E-4</v>
      </c>
      <c r="P26">
        <f t="shared" si="7"/>
        <v>2</v>
      </c>
      <c r="Q26" s="12" t="s">
        <v>35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35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35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1.0953930616400001</v>
      </c>
      <c r="I27" s="11">
        <v>1.1332770586000001</v>
      </c>
      <c r="J27" s="11">
        <v>1.1142793216</v>
      </c>
      <c r="K27" s="11">
        <v>9.5920205394800003E-3</v>
      </c>
      <c r="L27" s="12" t="s">
        <v>35</v>
      </c>
      <c r="M27">
        <f t="shared" si="1"/>
        <v>1.1142793216</v>
      </c>
      <c r="N27">
        <f t="shared" si="5"/>
        <v>9.5920205394800003E-3</v>
      </c>
      <c r="O27">
        <f t="shared" si="6"/>
        <v>2.0389902535622356E-4</v>
      </c>
      <c r="P27">
        <f t="shared" si="7"/>
        <v>4</v>
      </c>
      <c r="Q27" s="12" t="s">
        <v>35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35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35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1.0907773971600001</v>
      </c>
      <c r="I28" s="11">
        <v>1.13159716129</v>
      </c>
      <c r="J28" s="11">
        <v>1.1147304516200001</v>
      </c>
      <c r="K28" s="11">
        <v>1.01093849444E-2</v>
      </c>
      <c r="L28" s="12" t="s">
        <v>35</v>
      </c>
      <c r="M28">
        <f t="shared" si="1"/>
        <v>1.1147304516200001</v>
      </c>
      <c r="N28">
        <f t="shared" si="5"/>
        <v>1.01093849444E-2</v>
      </c>
      <c r="O28">
        <f t="shared" si="6"/>
        <v>2.1698620492915984E-4</v>
      </c>
      <c r="P28">
        <f t="shared" si="7"/>
        <v>6</v>
      </c>
      <c r="Q28" s="12" t="s">
        <v>35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35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35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1.0910497903800001</v>
      </c>
      <c r="I29" s="11">
        <v>1.1289910078000001</v>
      </c>
      <c r="J29" s="11">
        <v>1.1105335831600001</v>
      </c>
      <c r="K29" s="11">
        <v>9.1191702005900006E-3</v>
      </c>
      <c r="L29" s="12" t="s">
        <v>35</v>
      </c>
      <c r="M29">
        <f t="shared" si="1"/>
        <v>1.1105335831600001</v>
      </c>
      <c r="N29">
        <f t="shared" si="5"/>
        <v>9.1191702005900006E-3</v>
      </c>
      <c r="O29">
        <f t="shared" si="6"/>
        <v>1.1095637418863497E-4</v>
      </c>
      <c r="P29">
        <f t="shared" si="7"/>
        <v>8</v>
      </c>
      <c r="Q29" s="12" t="s">
        <v>35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35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35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47</v>
      </c>
      <c r="F30" s="11">
        <v>23.5</v>
      </c>
      <c r="G30" s="11">
        <v>2.35E-2</v>
      </c>
      <c r="H30" s="11">
        <v>1.08691835403</v>
      </c>
      <c r="I30" s="11">
        <v>1.12230026722</v>
      </c>
      <c r="J30" s="11">
        <v>1.1069564591100001</v>
      </c>
      <c r="K30" s="11">
        <v>8.6073587527500002E-3</v>
      </c>
      <c r="L30" s="12" t="s">
        <v>35</v>
      </c>
      <c r="M30">
        <f t="shared" si="1"/>
        <v>1.1069564591100001</v>
      </c>
      <c r="N30">
        <f t="shared" si="5"/>
        <v>8.6073587527500002E-3</v>
      </c>
      <c r="O30">
        <f t="shared" si="6"/>
        <v>4.8392323349101706E-5</v>
      </c>
      <c r="P30">
        <f t="shared" si="7"/>
        <v>10</v>
      </c>
      <c r="Q30" s="12" t="s">
        <v>35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35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35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1.0715563297299999</v>
      </c>
      <c r="I31" s="11">
        <v>1.11800146103</v>
      </c>
      <c r="J31" s="11">
        <v>1.09924207687</v>
      </c>
      <c r="K31" s="11">
        <v>1.08085461371E-2</v>
      </c>
      <c r="L31" s="12" t="s">
        <v>35</v>
      </c>
      <c r="M31">
        <f t="shared" si="1"/>
        <v>1.09924207687</v>
      </c>
      <c r="N31">
        <f t="shared" si="5"/>
        <v>1.08085461371E-2</v>
      </c>
      <c r="O31">
        <f t="shared" si="6"/>
        <v>5.7444747098917195E-7</v>
      </c>
      <c r="P31">
        <f t="shared" si="7"/>
        <v>12</v>
      </c>
      <c r="Q31" s="12" t="s">
        <v>35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35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35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1.07084810734</v>
      </c>
      <c r="I32" s="11">
        <v>1.1116193532900001</v>
      </c>
      <c r="J32" s="11">
        <v>1.0907848339799999</v>
      </c>
      <c r="K32" s="11">
        <v>1.16231296086E-2</v>
      </c>
      <c r="L32" s="12" t="s">
        <v>35</v>
      </c>
      <c r="M32">
        <f t="shared" si="1"/>
        <v>1.0907848339799999</v>
      </c>
      <c r="N32">
        <f t="shared" si="5"/>
        <v>1.16231296086E-2</v>
      </c>
      <c r="O32">
        <f t="shared" si="6"/>
        <v>8.491928477616568E-5</v>
      </c>
      <c r="P32">
        <f t="shared" si="7"/>
        <v>14</v>
      </c>
      <c r="Q32" s="12" t="s">
        <v>35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35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35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47</v>
      </c>
      <c r="F33" s="11">
        <v>23.5</v>
      </c>
      <c r="G33" s="11">
        <v>2.35E-2</v>
      </c>
      <c r="H33" s="11">
        <v>1.06030893326</v>
      </c>
      <c r="I33" s="11">
        <v>1.0934497117999999</v>
      </c>
      <c r="J33" s="11">
        <v>1.07913091335</v>
      </c>
      <c r="K33" s="11">
        <v>9.1310799627100005E-3</v>
      </c>
      <c r="L33" s="12" t="s">
        <v>35</v>
      </c>
      <c r="M33">
        <f t="shared" si="1"/>
        <v>1.07913091335</v>
      </c>
      <c r="N33">
        <f t="shared" si="5"/>
        <v>9.1310799627100005E-3</v>
      </c>
      <c r="O33">
        <f t="shared" si="6"/>
        <v>4.3551877760521202E-4</v>
      </c>
      <c r="P33">
        <f t="shared" si="7"/>
        <v>16</v>
      </c>
      <c r="Q33" s="12" t="s">
        <v>35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35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35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1.0373085737200001</v>
      </c>
      <c r="I34" s="11">
        <v>1.0878567695600001</v>
      </c>
      <c r="J34" s="11">
        <v>1.05860860073</v>
      </c>
      <c r="K34" s="11">
        <v>1.06971648243E-2</v>
      </c>
      <c r="L34" s="12" t="s">
        <v>35</v>
      </c>
      <c r="M34">
        <f t="shared" si="1"/>
        <v>1.05860860073</v>
      </c>
      <c r="N34">
        <f t="shared" si="5"/>
        <v>1.06971648243E-2</v>
      </c>
      <c r="O34">
        <f t="shared" si="6"/>
        <v>1.7132479335285672E-3</v>
      </c>
      <c r="P34">
        <f t="shared" si="7"/>
        <v>18</v>
      </c>
      <c r="Q34" s="12" t="s">
        <v>35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35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35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1.0006042718899999</v>
      </c>
      <c r="I35" s="11">
        <v>1.06730890274</v>
      </c>
      <c r="J35" s="11">
        <v>1.03202976433</v>
      </c>
      <c r="K35" s="11">
        <v>1.4332517805900001E-2</v>
      </c>
      <c r="L35" s="12" t="s">
        <v>35</v>
      </c>
      <c r="M35">
        <f t="shared" si="1"/>
        <v>1.03202976433</v>
      </c>
      <c r="N35">
        <f t="shared" si="5"/>
        <v>1.4332517805900001E-2</v>
      </c>
      <c r="O35">
        <f t="shared" si="6"/>
        <v>4.6199529370353461E-3</v>
      </c>
      <c r="P35">
        <f t="shared" si="7"/>
        <v>20</v>
      </c>
      <c r="Q35" s="12" t="s">
        <v>35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35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35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0.96138441562700006</v>
      </c>
      <c r="I36" s="11">
        <v>1.03994584084</v>
      </c>
      <c r="J36" s="11">
        <v>0.99867752486600003</v>
      </c>
      <c r="K36" s="11">
        <v>1.8172308843300001E-2</v>
      </c>
      <c r="L36" s="12" t="s">
        <v>35</v>
      </c>
      <c r="M36">
        <f t="shared" si="1"/>
        <v>0.99867752486600003</v>
      </c>
      <c r="N36">
        <f t="shared" si="5"/>
        <v>1.8172308843300001E-2</v>
      </c>
      <c r="O36">
        <f t="shared" si="6"/>
        <v>1.0266243967280059E-2</v>
      </c>
      <c r="P36">
        <f t="shared" si="7"/>
        <v>22</v>
      </c>
      <c r="Q36" s="12" t="s">
        <v>35</v>
      </c>
      <c r="U36" s="11"/>
      <c r="V36" s="11"/>
      <c r="W36" s="11"/>
      <c r="X36" s="11"/>
      <c r="Y36" s="11"/>
      <c r="Z36" s="11"/>
      <c r="AA36" s="11"/>
      <c r="AB36" s="11"/>
      <c r="AC36" s="12" t="s">
        <v>35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35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0.89741772413300003</v>
      </c>
      <c r="I37" s="11">
        <v>1.01797890663</v>
      </c>
      <c r="J37" s="11">
        <v>0.960795301657</v>
      </c>
      <c r="K37" s="11">
        <v>2.68907200826E-2</v>
      </c>
      <c r="L37" s="12" t="s">
        <v>35</v>
      </c>
      <c r="M37">
        <f t="shared" si="1"/>
        <v>0.960795301657</v>
      </c>
      <c r="N37">
        <f t="shared" si="5"/>
        <v>2.68907200826E-2</v>
      </c>
      <c r="O37">
        <f t="shared" si="6"/>
        <v>1.937794804076565E-2</v>
      </c>
      <c r="P37">
        <f t="shared" si="7"/>
        <v>24</v>
      </c>
      <c r="Q37" s="12" t="s">
        <v>35</v>
      </c>
      <c r="U37" s="11"/>
      <c r="V37" s="11"/>
      <c r="W37" s="11"/>
      <c r="X37" s="11"/>
      <c r="Y37" s="11"/>
      <c r="Z37" s="11"/>
      <c r="AA37" s="11"/>
      <c r="AB37" s="11"/>
      <c r="AC37" s="12" t="s">
        <v>35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35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0.82545274496099996</v>
      </c>
      <c r="I38" s="11">
        <v>1.0149910449999999</v>
      </c>
      <c r="J38" s="11">
        <v>0.92159576509499996</v>
      </c>
      <c r="K38" s="11">
        <v>4.1612738740899997E-2</v>
      </c>
      <c r="L38" s="12" t="s">
        <v>35</v>
      </c>
      <c r="M38">
        <f t="shared" si="1"/>
        <v>0.92159576509499996</v>
      </c>
      <c r="N38">
        <f t="shared" si="5"/>
        <v>4.1612738740899997E-2</v>
      </c>
      <c r="O38">
        <f t="shared" si="6"/>
        <v>3.1828071032038462E-2</v>
      </c>
      <c r="P38">
        <f t="shared" si="7"/>
        <v>26</v>
      </c>
      <c r="Q38" s="12" t="s">
        <v>35</v>
      </c>
      <c r="U38" s="11"/>
      <c r="V38" s="11"/>
      <c r="W38" s="11"/>
      <c r="X38" s="11"/>
      <c r="Y38" s="11"/>
      <c r="Z38" s="11"/>
      <c r="AA38" s="11"/>
      <c r="AB38" s="11"/>
      <c r="AC38" s="12" t="s">
        <v>35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35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0.661606192589</v>
      </c>
      <c r="I39" s="11">
        <v>1.0820894241300001</v>
      </c>
      <c r="J39" s="11">
        <v>0.85368211246000003</v>
      </c>
      <c r="K39" s="11">
        <v>9.9759001407699999E-2</v>
      </c>
      <c r="L39" s="12" t="s">
        <v>35</v>
      </c>
      <c r="M39">
        <f t="shared" si="1"/>
        <v>0.85368211246000003</v>
      </c>
      <c r="N39">
        <f t="shared" si="5"/>
        <v>9.9759001407699999E-2</v>
      </c>
      <c r="O39">
        <f t="shared" si="6"/>
        <v>6.0672501722168114E-2</v>
      </c>
      <c r="P39">
        <f t="shared" si="7"/>
        <v>28</v>
      </c>
      <c r="Q39" s="12" t="s">
        <v>35</v>
      </c>
      <c r="U39" s="11"/>
      <c r="V39" s="11"/>
      <c r="W39" s="11"/>
      <c r="X39" s="11"/>
      <c r="Y39" s="11"/>
      <c r="Z39" s="11"/>
      <c r="AA39" s="11"/>
      <c r="AB39" s="11"/>
      <c r="AC39" s="12" t="s">
        <v>35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35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23</v>
      </c>
    </row>
    <row r="58" spans="3:63" x14ac:dyDescent="0.25">
      <c r="C58" s="3" t="s">
        <v>15</v>
      </c>
      <c r="D58" s="3"/>
      <c r="E58" s="3"/>
      <c r="O58" t="s">
        <v>24</v>
      </c>
      <c r="T58" s="3" t="s">
        <v>17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14</v>
      </c>
      <c r="K59" t="s">
        <v>6</v>
      </c>
      <c r="O59" t="s">
        <v>19</v>
      </c>
      <c r="P59" t="s">
        <v>25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14</v>
      </c>
      <c r="AB59" t="s">
        <v>6</v>
      </c>
      <c r="AF59" t="s">
        <v>20</v>
      </c>
      <c r="AG59" t="s">
        <v>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3782</v>
      </c>
      <c r="F60" s="11">
        <v>1891</v>
      </c>
      <c r="G60" s="11">
        <v>1.891</v>
      </c>
      <c r="H60" s="11">
        <v>0</v>
      </c>
      <c r="I60" s="11">
        <v>5.8396577835099999</v>
      </c>
      <c r="J60" s="11">
        <v>1.8511398778699999</v>
      </c>
      <c r="K60" s="13">
        <v>0.98409364208899996</v>
      </c>
      <c r="O60">
        <f t="shared" ref="O60:O88" si="12">J60/P$60</f>
        <v>1.232351294714185</v>
      </c>
      <c r="P60">
        <f>K$60/(SQRT(2-(PI()/2)))</f>
        <v>1.5021202848651434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0.105535984039</v>
      </c>
      <c r="I61" s="11">
        <v>3.6234023570999998</v>
      </c>
      <c r="J61" s="11">
        <v>1.83210470319</v>
      </c>
      <c r="K61" s="13">
        <v>0.85648951028200004</v>
      </c>
      <c r="O61">
        <f t="shared" si="12"/>
        <v>1.2196790907157491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0.31660795211800002</v>
      </c>
      <c r="I62" s="11">
        <v>3.83447432518</v>
      </c>
      <c r="J62" s="11">
        <v>1.8955090729599999</v>
      </c>
      <c r="K62" s="13">
        <v>0.86091170261700001</v>
      </c>
      <c r="O62">
        <f t="shared" si="12"/>
        <v>1.2618890058662473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49</v>
      </c>
      <c r="F63" s="11">
        <v>24.5</v>
      </c>
      <c r="G63" s="11">
        <v>2.4500000000000001E-2</v>
      </c>
      <c r="H63" s="11">
        <v>0.49250128865199999</v>
      </c>
      <c r="I63" s="11">
        <v>7.7393059730499996</v>
      </c>
      <c r="J63" s="11">
        <v>3.1725409572199998</v>
      </c>
      <c r="K63" s="13">
        <v>1.71354865644</v>
      </c>
      <c r="O63">
        <f t="shared" si="12"/>
        <v>2.112041884518471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9.6741323471099996</v>
      </c>
      <c r="I64" s="11">
        <v>16.252542495699998</v>
      </c>
      <c r="J64" s="11">
        <v>12.6819078064</v>
      </c>
      <c r="K64" s="13">
        <v>1.5117431828100001</v>
      </c>
      <c r="O64">
        <f t="shared" si="12"/>
        <v>8.44267129215857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32.821693420400003</v>
      </c>
      <c r="I65" s="11">
        <v>43.129039764399998</v>
      </c>
      <c r="J65" s="11">
        <v>38.729596786499997</v>
      </c>
      <c r="K65" s="13">
        <v>2.2850870906699998</v>
      </c>
      <c r="O65">
        <f t="shared" si="12"/>
        <v>25.783285917064255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76.548767089799995</v>
      </c>
      <c r="I66" s="11">
        <v>97.480072021500007</v>
      </c>
      <c r="J66" s="11">
        <v>87.565319824200003</v>
      </c>
      <c r="K66" s="13">
        <v>4.7188798471800002</v>
      </c>
      <c r="O66">
        <f t="shared" si="12"/>
        <v>58.294479281372197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144.232513428</v>
      </c>
      <c r="I67" s="11">
        <v>171.91812133799999</v>
      </c>
      <c r="J67" s="11">
        <v>160.54797304600001</v>
      </c>
      <c r="K67" s="13">
        <v>6.9103452359500004</v>
      </c>
      <c r="O67">
        <f t="shared" si="12"/>
        <v>106.88090338944701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232.39024352999999</v>
      </c>
      <c r="I68" s="11">
        <v>279.98696899399999</v>
      </c>
      <c r="J68" s="11">
        <v>255.53374393199999</v>
      </c>
      <c r="K68" s="13">
        <v>11.738798276500001</v>
      </c>
      <c r="O68" s="6">
        <f t="shared" si="12"/>
        <v>170.11536726231029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52</v>
      </c>
      <c r="F69" s="11">
        <v>26</v>
      </c>
      <c r="G69" s="11">
        <v>2.5999999999999999E-2</v>
      </c>
      <c r="H69" s="11">
        <v>327.865142822</v>
      </c>
      <c r="I69" s="11">
        <v>397.65960693400001</v>
      </c>
      <c r="J69" s="11">
        <v>359.39198303199998</v>
      </c>
      <c r="K69" s="13">
        <v>18.1978759952</v>
      </c>
      <c r="O69" s="6">
        <f t="shared" si="12"/>
        <v>239.25646078620483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420.31466674799998</v>
      </c>
      <c r="I70" s="11">
        <v>502.7734375</v>
      </c>
      <c r="J70" s="11">
        <v>460.346625695</v>
      </c>
      <c r="K70" s="13">
        <v>22.038383600900001</v>
      </c>
      <c r="O70" s="6">
        <f t="shared" si="12"/>
        <v>306.46455569057758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508.33166503899997</v>
      </c>
      <c r="I71" s="11">
        <v>599.97210693399995</v>
      </c>
      <c r="J71" s="11">
        <v>549.39667334900003</v>
      </c>
      <c r="K71" s="13">
        <v>24.540579019100001</v>
      </c>
      <c r="O71" s="6">
        <f t="shared" si="12"/>
        <v>365.7474563685314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569.05004882799994</v>
      </c>
      <c r="I72" s="11">
        <v>670.18872070299994</v>
      </c>
      <c r="J72" s="11">
        <v>621.49534254800005</v>
      </c>
      <c r="K72" s="13">
        <v>28.645864962000001</v>
      </c>
      <c r="O72" s="6">
        <f t="shared" si="12"/>
        <v>413.74538964021536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625.16003418000003</v>
      </c>
      <c r="I73" s="11">
        <v>730.55529785199997</v>
      </c>
      <c r="J73" s="11">
        <v>670.95366354500004</v>
      </c>
      <c r="K73" s="13">
        <v>31.005089160800001</v>
      </c>
      <c r="O73" s="6">
        <f t="shared" si="12"/>
        <v>446.67106243441521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52</v>
      </c>
      <c r="F74" s="32">
        <v>26</v>
      </c>
      <c r="G74" s="32">
        <v>2.5999999999999999E-2</v>
      </c>
      <c r="H74" s="32">
        <v>657.98168945299994</v>
      </c>
      <c r="I74" s="32">
        <v>766.61340331999997</v>
      </c>
      <c r="J74" s="32">
        <v>703.59693204400003</v>
      </c>
      <c r="K74" s="33">
        <v>30.758634641</v>
      </c>
      <c r="L74" s="33"/>
      <c r="O74" s="32">
        <f t="shared" si="12"/>
        <v>468.40252350840677</v>
      </c>
      <c r="P74" s="32">
        <f>AVERAGE(O73:O75)</f>
        <v>466.14314508565639</v>
      </c>
      <c r="T74" s="31"/>
      <c r="AF74" s="32" t="e">
        <f t="shared" si="14"/>
        <v>#DIV/0!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665.89691162099996</v>
      </c>
      <c r="I75" s="11">
        <v>790.07757568399995</v>
      </c>
      <c r="J75" s="11">
        <v>726.05862606300002</v>
      </c>
      <c r="K75" s="13">
        <v>33.853901956500003</v>
      </c>
      <c r="O75" s="6">
        <f t="shared" si="12"/>
        <v>483.35584931414712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677.18927001999998</v>
      </c>
      <c r="I76" s="11">
        <v>806.33013916000004</v>
      </c>
      <c r="J76" s="11">
        <v>731.715493595</v>
      </c>
      <c r="K76" s="13">
        <v>34.939110446400001</v>
      </c>
      <c r="O76" s="6">
        <f t="shared" si="12"/>
        <v>487.12177111747849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681.90319824200003</v>
      </c>
      <c r="I77" s="11">
        <v>789.65545654300001</v>
      </c>
      <c r="J77" s="11">
        <v>731.25195910900004</v>
      </c>
      <c r="K77" s="13">
        <v>32.853610256000003</v>
      </c>
      <c r="O77" s="6">
        <f t="shared" si="12"/>
        <v>486.81318432142069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654.39349365199996</v>
      </c>
      <c r="I78" s="11">
        <v>777.02630615199996</v>
      </c>
      <c r="J78" s="11">
        <v>715.93713867199995</v>
      </c>
      <c r="K78" s="13">
        <v>36.453564888400003</v>
      </c>
      <c r="O78" s="6">
        <f t="shared" si="12"/>
        <v>476.61771556215621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47</v>
      </c>
      <c r="F79" s="11">
        <v>23.5</v>
      </c>
      <c r="G79" s="11">
        <v>2.35E-2</v>
      </c>
      <c r="H79" s="11">
        <v>631.98468017599998</v>
      </c>
      <c r="I79" s="11">
        <v>753.421386719</v>
      </c>
      <c r="J79" s="11">
        <v>685.60818026899994</v>
      </c>
      <c r="K79" s="13">
        <v>36.525238672100002</v>
      </c>
      <c r="O79" s="6">
        <f t="shared" si="12"/>
        <v>456.42695007647285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579.70916748000002</v>
      </c>
      <c r="I80" s="11">
        <v>698.12054443399995</v>
      </c>
      <c r="J80" s="11">
        <v>639.94420043900004</v>
      </c>
      <c r="K80" s="13">
        <v>35.021717649400003</v>
      </c>
      <c r="O80" s="6">
        <f t="shared" si="12"/>
        <v>426.02726751436728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515.68402099599996</v>
      </c>
      <c r="I81" s="11">
        <v>639.935058594</v>
      </c>
      <c r="J81" s="11">
        <v>575.55336115900002</v>
      </c>
      <c r="K81" s="13">
        <v>33.477941852100003</v>
      </c>
      <c r="O81" s="6">
        <f t="shared" si="12"/>
        <v>383.16063431010241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47</v>
      </c>
      <c r="F82" s="11">
        <v>23.5</v>
      </c>
      <c r="G82" s="11">
        <v>2.35E-2</v>
      </c>
      <c r="H82" s="11">
        <v>429.91842651399998</v>
      </c>
      <c r="I82" s="11">
        <v>538.33905029300001</v>
      </c>
      <c r="J82" s="11">
        <v>488.266363915</v>
      </c>
      <c r="K82" s="13">
        <v>27.658129734399999</v>
      </c>
      <c r="O82" s="6">
        <f t="shared" si="12"/>
        <v>325.05144150878391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345.20822143599997</v>
      </c>
      <c r="I83" s="11">
        <v>429.28521728499999</v>
      </c>
      <c r="J83" s="11">
        <v>392.371978173</v>
      </c>
      <c r="K83" s="13">
        <v>22.745202902799999</v>
      </c>
      <c r="O83" s="6">
        <f t="shared" si="12"/>
        <v>261.21208942213718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257.26156616200001</v>
      </c>
      <c r="I84" s="11">
        <v>308.69274902299998</v>
      </c>
      <c r="J84" s="11">
        <v>287.39588000700002</v>
      </c>
      <c r="K84" s="13">
        <v>15.6899967417</v>
      </c>
      <c r="O84" s="6">
        <f t="shared" si="12"/>
        <v>191.32680844716887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171.49598693799999</v>
      </c>
      <c r="I85" s="11">
        <v>209.805541992</v>
      </c>
      <c r="J85" s="11">
        <v>191.164991192</v>
      </c>
      <c r="K85" s="13">
        <v>10.381526366199999</v>
      </c>
      <c r="O85" s="6">
        <f t="shared" si="12"/>
        <v>127.26343763419872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94.947212219199997</v>
      </c>
      <c r="I86" s="11">
        <v>123.758537292</v>
      </c>
      <c r="J86" s="11">
        <v>111.52718455999999</v>
      </c>
      <c r="K86" s="13">
        <v>6.8679917436700002</v>
      </c>
      <c r="O86" s="6">
        <f t="shared" si="12"/>
        <v>74.246507209649081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46.224761962899997</v>
      </c>
      <c r="I87" s="11">
        <v>61.246051788300001</v>
      </c>
      <c r="J87" s="11">
        <v>54.961486741599998</v>
      </c>
      <c r="K87" s="13">
        <v>3.26264512917</v>
      </c>
      <c r="O87">
        <f t="shared" si="12"/>
        <v>36.589271375517242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19.172370910600002</v>
      </c>
      <c r="I88" s="11">
        <v>27.298641204799999</v>
      </c>
      <c r="J88" s="11">
        <v>23.3524238362</v>
      </c>
      <c r="K88" s="13">
        <v>1.79064164453</v>
      </c>
      <c r="O88">
        <f t="shared" si="12"/>
        <v>15.54630749047938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16</v>
      </c>
      <c r="D96" s="4"/>
      <c r="E96" s="4"/>
      <c r="T96" s="4" t="s">
        <v>18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14</v>
      </c>
      <c r="K97" t="s">
        <v>6</v>
      </c>
      <c r="O97" t="s">
        <v>21</v>
      </c>
      <c r="P97" t="s">
        <v>25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14</v>
      </c>
      <c r="AB97" t="s">
        <v>6</v>
      </c>
      <c r="AF97" t="s">
        <v>22</v>
      </c>
      <c r="AG97" t="s">
        <v>25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3782</v>
      </c>
      <c r="F98" s="11">
        <v>1891</v>
      </c>
      <c r="G98" s="11">
        <v>1.891</v>
      </c>
      <c r="H98" s="11">
        <v>0</v>
      </c>
      <c r="I98" s="11">
        <v>3.8528728485100001</v>
      </c>
      <c r="J98" s="11">
        <v>1.6547674111099999</v>
      </c>
      <c r="K98" s="13">
        <v>0.57728493778500001</v>
      </c>
      <c r="O98">
        <f t="shared" ref="O98:O126" si="42">J98/P$98</f>
        <v>1.8779258845413767</v>
      </c>
      <c r="P98">
        <f>K$98/(SQRT(2-(PI()/2)))</f>
        <v>0.88116758213497015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0.59060108661699995</v>
      </c>
      <c r="I99" s="11">
        <v>3.36421537399</v>
      </c>
      <c r="J99" s="11">
        <v>1.7784263169800001</v>
      </c>
      <c r="K99" s="13">
        <v>0.52715315588099998</v>
      </c>
      <c r="O99">
        <f t="shared" si="42"/>
        <v>2.0182611719226808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0.51568305492400002</v>
      </c>
      <c r="I100" s="11">
        <v>3.3804717063899998</v>
      </c>
      <c r="J100" s="11">
        <v>1.6168302052200001</v>
      </c>
      <c r="K100" s="13">
        <v>0.56187105490599998</v>
      </c>
      <c r="O100">
        <f t="shared" si="42"/>
        <v>1.8348725463805671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49</v>
      </c>
      <c r="F101" s="11">
        <v>24.5</v>
      </c>
      <c r="G101" s="11">
        <v>2.4500000000000001E-2</v>
      </c>
      <c r="H101" s="11">
        <v>0.90645390748999999</v>
      </c>
      <c r="I101" s="11">
        <v>2.9380187988299999</v>
      </c>
      <c r="J101" s="11">
        <v>1.8188220882899999</v>
      </c>
      <c r="K101" s="13">
        <v>0.489920539928</v>
      </c>
      <c r="O101">
        <f t="shared" si="42"/>
        <v>2.064104632495896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0.87522470951099995</v>
      </c>
      <c r="I102" s="11">
        <v>4.0985074043300003</v>
      </c>
      <c r="J102" s="11">
        <v>2.1848649442200001</v>
      </c>
      <c r="K102" s="13">
        <v>0.81108435242999999</v>
      </c>
      <c r="O102">
        <f t="shared" si="42"/>
        <v>2.4795112626888947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2.8450305461899998</v>
      </c>
      <c r="I103" s="11">
        <v>6.90176820755</v>
      </c>
      <c r="J103" s="11">
        <v>4.8599129772199996</v>
      </c>
      <c r="K103" s="13">
        <v>0.89078027674799998</v>
      </c>
      <c r="O103">
        <f t="shared" si="42"/>
        <v>5.5153106806823011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8.3035926818799997</v>
      </c>
      <c r="I104" s="11">
        <v>12.5841407776</v>
      </c>
      <c r="J104" s="11">
        <v>10.1343130112</v>
      </c>
      <c r="K104" s="13">
        <v>0.95993657101999996</v>
      </c>
      <c r="O104">
        <f t="shared" si="42"/>
        <v>11.501005276028989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15.3419713974</v>
      </c>
      <c r="I105" s="11">
        <v>21.8097133636</v>
      </c>
      <c r="J105" s="11">
        <v>18.111296873800001</v>
      </c>
      <c r="K105" s="13">
        <v>1.3336049943899999</v>
      </c>
      <c r="O105">
        <f t="shared" si="42"/>
        <v>20.553748504817168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26.237308502200001</v>
      </c>
      <c r="I106" s="11">
        <v>31.892488479600001</v>
      </c>
      <c r="J106" s="11">
        <v>28.776225456799999</v>
      </c>
      <c r="K106" s="13">
        <v>1.39094002931</v>
      </c>
      <c r="O106">
        <f t="shared" si="42"/>
        <v>32.65692705929834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52</v>
      </c>
      <c r="F107" s="11">
        <v>26</v>
      </c>
      <c r="G107" s="11">
        <v>2.5999999999999999E-2</v>
      </c>
      <c r="H107" s="11">
        <v>35.272899627699999</v>
      </c>
      <c r="I107" s="11">
        <v>42.9972839355</v>
      </c>
      <c r="J107" s="11">
        <v>39.769328630899999</v>
      </c>
      <c r="K107" s="13">
        <v>1.96041714958</v>
      </c>
      <c r="O107">
        <f t="shared" si="42"/>
        <v>45.13253714411892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46.405239105200003</v>
      </c>
      <c r="I108" s="11">
        <v>54.428779602100001</v>
      </c>
      <c r="J108" s="11">
        <v>50.240757648799999</v>
      </c>
      <c r="K108" s="13">
        <v>2.41792925728</v>
      </c>
      <c r="O108">
        <f t="shared" si="42"/>
        <v>57.016121186701263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55.019081115699997</v>
      </c>
      <c r="I109" s="11">
        <v>64.269020080600001</v>
      </c>
      <c r="J109" s="11">
        <v>59.755043396600001</v>
      </c>
      <c r="K109" s="13">
        <v>2.6014081329000001</v>
      </c>
      <c r="O109">
        <f t="shared" si="42"/>
        <v>67.813483618882387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61.796737670900001</v>
      </c>
      <c r="I110" s="11">
        <v>73.052124023399998</v>
      </c>
      <c r="J110" s="11">
        <v>67.2973316633</v>
      </c>
      <c r="K110" s="13">
        <v>3.2201195167300001</v>
      </c>
      <c r="O110">
        <f t="shared" si="42"/>
        <v>76.37290911252785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66.567298889200003</v>
      </c>
      <c r="I111" s="11">
        <v>78.856414794900004</v>
      </c>
      <c r="J111" s="11">
        <v>72.712153565600005</v>
      </c>
      <c r="K111" s="13">
        <v>3.3256246100900002</v>
      </c>
      <c r="O111">
        <f t="shared" si="42"/>
        <v>82.517962575775442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52</v>
      </c>
      <c r="F112" s="32">
        <v>26</v>
      </c>
      <c r="G112" s="32">
        <v>2.5999999999999999E-2</v>
      </c>
      <c r="H112" s="32">
        <v>70.154953002900001</v>
      </c>
      <c r="I112" s="32">
        <v>82.838966369600001</v>
      </c>
      <c r="J112" s="32">
        <v>76.518921632000001</v>
      </c>
      <c r="K112" s="33">
        <v>3.6143377838699999</v>
      </c>
      <c r="L112" s="33"/>
      <c r="O112" s="32">
        <f t="shared" si="42"/>
        <v>86.838103424780158</v>
      </c>
      <c r="P112" s="32">
        <f>AVERAGE(O111:O113)</f>
        <v>86.054121988816632</v>
      </c>
      <c r="T112" s="31"/>
      <c r="AF112" s="32" t="e">
        <f t="shared" si="44"/>
        <v>#DIV/0!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70.902130127000007</v>
      </c>
      <c r="I113" s="11">
        <v>85.277992248499999</v>
      </c>
      <c r="J113" s="11">
        <v>78.253232619299993</v>
      </c>
      <c r="K113" s="13">
        <v>3.8350378940800001</v>
      </c>
      <c r="O113">
        <f t="shared" si="42"/>
        <v>88.80629996589434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72.849632263199993</v>
      </c>
      <c r="I114" s="11">
        <v>86.562164306599996</v>
      </c>
      <c r="J114" s="11">
        <v>79.567650738899999</v>
      </c>
      <c r="K114" s="13">
        <v>3.9862654370400001</v>
      </c>
      <c r="O114">
        <f t="shared" si="42"/>
        <v>90.297977765042731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73.750572204600005</v>
      </c>
      <c r="I115" s="11">
        <v>87.069404602099993</v>
      </c>
      <c r="J115" s="11">
        <v>79.3109430051</v>
      </c>
      <c r="K115" s="13">
        <v>3.91048640694</v>
      </c>
      <c r="O115">
        <f t="shared" si="42"/>
        <v>90.006650962962667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72.033821106000005</v>
      </c>
      <c r="I116" s="11">
        <v>86.334533691399997</v>
      </c>
      <c r="J116" s="11">
        <v>78.402625427199993</v>
      </c>
      <c r="K116" s="13">
        <v>4.0937973409200001</v>
      </c>
      <c r="O116">
        <f t="shared" si="42"/>
        <v>88.975839575531396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47</v>
      </c>
      <c r="F117" s="11">
        <v>23.5</v>
      </c>
      <c r="G117" s="11">
        <v>2.35E-2</v>
      </c>
      <c r="H117" s="11">
        <v>67.960884094199997</v>
      </c>
      <c r="I117" s="11">
        <v>83.365272521999998</v>
      </c>
      <c r="J117" s="11">
        <v>75.619022937500006</v>
      </c>
      <c r="K117" s="13">
        <v>4.3497453693599999</v>
      </c>
      <c r="O117">
        <f t="shared" si="42"/>
        <v>85.81684627376282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62.992706298800002</v>
      </c>
      <c r="I118" s="11">
        <v>79.4945602417</v>
      </c>
      <c r="J118" s="11">
        <v>71.663977661100006</v>
      </c>
      <c r="K118" s="13">
        <v>4.0598465260700003</v>
      </c>
      <c r="O118">
        <f t="shared" si="42"/>
        <v>81.328431860221443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56.852313995400003</v>
      </c>
      <c r="I119" s="11">
        <v>73.993698120100007</v>
      </c>
      <c r="J119" s="11">
        <v>65.5108720339</v>
      </c>
      <c r="K119" s="13">
        <v>3.7876524045400002</v>
      </c>
      <c r="O119">
        <f t="shared" si="42"/>
        <v>74.345531272467497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47</v>
      </c>
      <c r="F120" s="11">
        <v>23.5</v>
      </c>
      <c r="G120" s="11">
        <v>2.35E-2</v>
      </c>
      <c r="H120" s="11">
        <v>50.382801055900003</v>
      </c>
      <c r="I120" s="11">
        <v>62.555210113500003</v>
      </c>
      <c r="J120" s="11">
        <v>56.854427175300003</v>
      </c>
      <c r="K120" s="13">
        <v>3.2582408013299999</v>
      </c>
      <c r="O120">
        <f t="shared" si="42"/>
        <v>64.521696358311445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41.298038482700001</v>
      </c>
      <c r="I121" s="11">
        <v>52.997993469199997</v>
      </c>
      <c r="J121" s="11">
        <v>47.6303444642</v>
      </c>
      <c r="K121" s="13">
        <v>2.7460146018799998</v>
      </c>
      <c r="O121">
        <f t="shared" si="42"/>
        <v>54.053673137630668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31.5469112396</v>
      </c>
      <c r="I122" s="11">
        <v>41.157566070599998</v>
      </c>
      <c r="J122" s="11">
        <v>36.820235420700001</v>
      </c>
      <c r="K122" s="13">
        <v>2.2367898778800002</v>
      </c>
      <c r="O122">
        <f t="shared" si="42"/>
        <v>41.785735389276013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23.105825424199999</v>
      </c>
      <c r="I123" s="11">
        <v>28.8300800323</v>
      </c>
      <c r="J123" s="11">
        <v>26.159610000299999</v>
      </c>
      <c r="K123" s="13">
        <v>1.58151844517</v>
      </c>
      <c r="O123">
        <f t="shared" si="42"/>
        <v>29.687440312906428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13.719546318100001</v>
      </c>
      <c r="I124" s="11">
        <v>19.605791091899999</v>
      </c>
      <c r="J124" s="11">
        <v>16.509609167400001</v>
      </c>
      <c r="K124" s="13">
        <v>1.3715910630299999</v>
      </c>
      <c r="O124">
        <f t="shared" si="42"/>
        <v>18.736060542988962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6.3357849121100003</v>
      </c>
      <c r="I125" s="11">
        <v>11.630532264699999</v>
      </c>
      <c r="J125" s="11">
        <v>8.8736842192900003</v>
      </c>
      <c r="K125" s="13">
        <v>1.0248042254800001</v>
      </c>
      <c r="O125">
        <f t="shared" si="42"/>
        <v>10.070370720845244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2.5696828365300002</v>
      </c>
      <c r="I126" s="11">
        <v>6.2551360130300004</v>
      </c>
      <c r="J126" s="11">
        <v>4.3496964305099999</v>
      </c>
      <c r="K126" s="13">
        <v>0.87343697608500004</v>
      </c>
      <c r="O126">
        <f t="shared" si="42"/>
        <v>4.9362873971954047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55</v>
      </c>
    </row>
    <row r="135" spans="57:58" x14ac:dyDescent="0.25">
      <c r="BE135" t="s">
        <v>53</v>
      </c>
    </row>
    <row r="137" spans="57:58" x14ac:dyDescent="0.25">
      <c r="BE137" t="s">
        <v>29</v>
      </c>
      <c r="BF137" t="s">
        <v>54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3:58" x14ac:dyDescent="0.25">
      <c r="BE145">
        <v>30</v>
      </c>
      <c r="BF145">
        <v>-6.6870000000000002E-3</v>
      </c>
    </row>
    <row r="146" spans="3:58" x14ac:dyDescent="0.25">
      <c r="BE146">
        <v>40</v>
      </c>
      <c r="BF146">
        <v>3.0980000000000001E-2</v>
      </c>
    </row>
    <row r="147" spans="3:58" x14ac:dyDescent="0.25">
      <c r="BE147">
        <v>50</v>
      </c>
      <c r="BF147">
        <v>-1.2149999999999999E-2</v>
      </c>
    </row>
    <row r="160" spans="3:58" x14ac:dyDescent="0.25">
      <c r="C160" s="2" t="s">
        <v>64</v>
      </c>
      <c r="D160" s="2"/>
      <c r="E160" s="2"/>
    </row>
    <row r="161" spans="3:17" x14ac:dyDescent="0.25">
      <c r="C161" t="s">
        <v>26</v>
      </c>
    </row>
    <row r="162" spans="3:17" x14ac:dyDescent="0.25">
      <c r="E162" t="s">
        <v>33</v>
      </c>
      <c r="N162" t="s">
        <v>30</v>
      </c>
    </row>
    <row r="165" spans="3:17" x14ac:dyDescent="0.25">
      <c r="E165" t="s">
        <v>27</v>
      </c>
      <c r="N165" t="s">
        <v>27</v>
      </c>
    </row>
    <row r="166" spans="3:17" x14ac:dyDescent="0.25">
      <c r="C166" t="s">
        <v>8</v>
      </c>
      <c r="D166" t="s">
        <v>0</v>
      </c>
      <c r="E166" t="s">
        <v>28</v>
      </c>
      <c r="F166" t="s">
        <v>25</v>
      </c>
      <c r="G166" t="s">
        <v>29</v>
      </c>
      <c r="H166" t="s">
        <v>31</v>
      </c>
      <c r="N166" t="s">
        <v>28</v>
      </c>
      <c r="O166" t="s">
        <v>25</v>
      </c>
      <c r="P166" t="s">
        <v>29</v>
      </c>
      <c r="Q166" t="s">
        <v>32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2022-05-11T21:08:42Z</dcterms:modified>
</cp:coreProperties>
</file>