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Wash_Data\ROIs\UM_ROIs\"/>
    </mc:Choice>
  </mc:AlternateContent>
  <xr:revisionPtr revIDLastSave="0" documentId="13_ncr:1_{5604095B-659B-4C85-823F-219B5CC79123}" xr6:coauthVersionLast="47" xr6:coauthVersionMax="47" xr10:uidLastSave="{00000000-0000-0000-0000-000000000000}"/>
  <bookViews>
    <workbookView xWindow="525" yWindow="660" windowWidth="26265" windowHeight="1270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E32" i="3"/>
  <c r="AD32" i="3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6" i="3"/>
  <c r="AF24" i="3"/>
  <c r="AF31" i="3"/>
  <c r="AF32" i="3"/>
  <c r="AF33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F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9" i="3"/>
  <c r="P13" i="3"/>
  <c r="AG13" i="3"/>
  <c r="C191" i="3"/>
  <c r="P35" i="3"/>
  <c r="AG35" i="3"/>
  <c r="C192" i="3"/>
  <c r="P36" i="3"/>
  <c r="AG36" i="3"/>
  <c r="C193" i="3"/>
  <c r="AG37" i="3"/>
  <c r="P37" i="3"/>
  <c r="C194" i="3"/>
  <c r="AG38" i="3"/>
  <c r="P38" i="3"/>
  <c r="C195" i="3"/>
  <c r="AG39" i="3"/>
  <c r="P39" i="3"/>
  <c r="C167" i="3"/>
  <c r="P11" i="3"/>
  <c r="AG11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<sst xmlns="http://schemas.openxmlformats.org/spreadsheetml/2006/main" count="242" uniqueCount="64">
  <si>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</si>
  <si>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</si>
  <si>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</si>
  <si>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</si>
  <si>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</si>
  <si>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</si>
  <si>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</si>
  <si>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</si>
  <si>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</si>
  <si>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</si>
  <si>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</si>
  <si>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</si>
  <si>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</si>
  <si>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</si>
  <si>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</si>
  <si>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</si>
  <si>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</si>
  <si>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</si>
  <si>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</si>
  <si>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</si>
  <si>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</si>
  <si>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</si>
  <si>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</si>
  <si>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</si>
  <si>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</si>
  <si>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</si>
  <si>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</si>
  <si>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</si>
  <si>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</si>
  <si>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</si>
  <si>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</si>
  <si>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</si>
  <si>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</si>
  <si>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</si>
  <si>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</si>
  <si>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</si>
  <si>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</si>
  <si>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</si>
  <si>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</si>
  <si>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</si>
  <si>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</si>
  <si>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</si>
  <si>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</si>
  <si>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</si>
  <si>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</si>
  <si>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</si>
  <si>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</si>
  <si>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</si>
  <si>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</si>
  <si>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</si>
  <si>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</si>
  <si>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</si>
  <si>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</si>
  <si>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</si>
  <si>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</si>
  <si>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</si>
  <si>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</si>
  <si>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</si>
  <si>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</si>
  <si>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</si>
  <si>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Pass 2 NOT ACQUIRED</t>
  </si>
  <si>
    <t>MULTIPASS NOT ACQUIRED</t>
  </si>
  <si>
    <t>L:\BRoss_Lab\MF_CIRP_Subgroups\IADP_WG_TCONS\DWIphantomRoundRobin\UWash_Data\ITK_Format\UWMC-DICOM\UWMC-DICOM\4.7T-Chenevertdwiphantom_Phantom\Run2\Bruker-Gen_DWI</t>
  </si>
  <si>
    <t>UWash_Br47T_DICOM_UMADC_Day2_di2506020924s30001_DWIlob-label.mhd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</si>
</sst>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UWASH 4.7T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0.99374603515600002</c:v>
                </c:pt>
                <c:pt idx="4">
                  <c:v>1.03240025202</c:v>
                </c:pt>
                <c:pt idx="5">
                  <c:v>1.0556859221800001</c:v>
                </c:pt>
                <c:pt idx="6">
                  <c:v>1.0770226524199999</c:v>
                </c:pt>
                <c:pt idx="7">
                  <c:v>1.08504959106</c:v>
                </c:pt>
                <c:pt idx="8">
                  <c:v>1.0956114807100001</c:v>
                </c:pt>
                <c:pt idx="9">
                  <c:v>1.1004799025499998</c:v>
                </c:pt>
                <c:pt idx="10">
                  <c:v>1.10484540704</c:v>
                </c:pt>
                <c:pt idx="11">
                  <c:v>1.1096089526400001</c:v>
                </c:pt>
                <c:pt idx="12">
                  <c:v>1.1097017094499999</c:v>
                </c:pt>
                <c:pt idx="13">
                  <c:v>1.11339469558</c:v>
                </c:pt>
                <c:pt idx="14">
                  <c:v>1.1126445898399999</c:v>
                </c:pt>
                <c:pt idx="15">
                  <c:v>1.1121034033200001</c:v>
                </c:pt>
                <c:pt idx="16">
                  <c:v>1.1094311969499999</c:v>
                </c:pt>
                <c:pt idx="17">
                  <c:v>1.10931257899</c:v>
                </c:pt>
                <c:pt idx="18">
                  <c:v>1.10406461828</c:v>
                </c:pt>
                <c:pt idx="19">
                  <c:v>1.1003763224300001</c:v>
                </c:pt>
                <c:pt idx="20">
                  <c:v>1.0957294794699999</c:v>
                </c:pt>
                <c:pt idx="21">
                  <c:v>1.08678742676</c:v>
                </c:pt>
                <c:pt idx="22">
                  <c:v>1.07165420787</c:v>
                </c:pt>
                <c:pt idx="23">
                  <c:v>1.0538971832899999</c:v>
                </c:pt>
                <c:pt idx="24">
                  <c:v>1.0301618371600001</c:v>
                </c:pt>
                <c:pt idx="25">
                  <c:v>1.0155580847200001</c:v>
                </c:pt>
                <c:pt idx="26">
                  <c:v>0.94070531372100008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2.4889510497810452</c:v>
                </c:pt>
                <c:pt idx="1">
                  <c:v>3.6449824605946035</c:v>
                </c:pt>
                <c:pt idx="2">
                  <c:v>15.863585638194515</c:v>
                </c:pt>
                <c:pt idx="3">
                  <c:v>51.235916906792056</c:v>
                </c:pt>
                <c:pt idx="4">
                  <c:v>118.97881358306935</c:v>
                </c:pt>
                <c:pt idx="5">
                  <c:v>223.07991915866631</c:v>
                </c:pt>
                <c:pt idx="6">
                  <c:v>356.08778066468983</c:v>
                </c:pt>
                <c:pt idx="7">
                  <c:v>497.60209150905581</c:v>
                </c:pt>
                <c:pt idx="8">
                  <c:v>629.2465637773015</c:v>
                </c:pt>
                <c:pt idx="9">
                  <c:v>749.62784291050605</c:v>
                </c:pt>
                <c:pt idx="10">
                  <c:v>841.62885395460808</c:v>
                </c:pt>
                <c:pt idx="11">
                  <c:v>916.27448164767179</c:v>
                </c:pt>
                <c:pt idx="12">
                  <c:v>961.57972439272851</c:v>
                </c:pt>
                <c:pt idx="13">
                  <c:v>992.56358112037219</c:v>
                </c:pt>
                <c:pt idx="14">
                  <c:v>1001.6142382512405</c:v>
                </c:pt>
                <c:pt idx="15">
                  <c:v>995.73644303870367</c:v>
                </c:pt>
                <c:pt idx="16">
                  <c:v>973.65087554362992</c:v>
                </c:pt>
                <c:pt idx="17">
                  <c:v>930.30161834194575</c:v>
                </c:pt>
                <c:pt idx="18">
                  <c:v>863.4574229883001</c:v>
                </c:pt>
                <c:pt idx="19">
                  <c:v>768.12381330701544</c:v>
                </c:pt>
                <c:pt idx="20">
                  <c:v>650.45037459482364</c:v>
                </c:pt>
                <c:pt idx="21">
                  <c:v>516.40777381228327</c:v>
                </c:pt>
                <c:pt idx="22">
                  <c:v>375.78586802899645</c:v>
                </c:pt>
                <c:pt idx="23">
                  <c:v>249.91460658740837</c:v>
                </c:pt>
                <c:pt idx="24">
                  <c:v>147.6324040534405</c:v>
                </c:pt>
                <c:pt idx="25">
                  <c:v>75.796936747955783</c:v>
                </c:pt>
                <c:pt idx="26">
                  <c:v>32.716098766131132</c:v>
                </c:pt>
                <c:pt idx="27">
                  <c:v>11.236985301056528</c:v>
                </c:pt>
                <c:pt idx="28">
                  <c:v>3.5436719411983622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1.897044111778396</c:v>
                </c:pt>
                <c:pt idx="1">
                  <c:v>2.2233106136533318</c:v>
                </c:pt>
                <c:pt idx="2">
                  <c:v>2.5095131834700704</c:v>
                </c:pt>
                <c:pt idx="3">
                  <c:v>6.0571884908971638</c:v>
                </c:pt>
                <c:pt idx="4">
                  <c:v>12.891841045925773</c:v>
                </c:pt>
                <c:pt idx="5">
                  <c:v>23.012919770143448</c:v>
                </c:pt>
                <c:pt idx="6">
                  <c:v>35.174761574157088</c:v>
                </c:pt>
                <c:pt idx="7">
                  <c:v>48.376791322301138</c:v>
                </c:pt>
                <c:pt idx="8">
                  <c:v>59.898008766483009</c:v>
                </c:pt>
                <c:pt idx="9">
                  <c:v>70.660807444866236</c:v>
                </c:pt>
                <c:pt idx="10">
                  <c:v>78.642986527607647</c:v>
                </c:pt>
                <c:pt idx="11">
                  <c:v>84.825161978572027</c:v>
                </c:pt>
                <c:pt idx="12">
                  <c:v>88.958523904896992</c:v>
                </c:pt>
                <c:pt idx="13">
                  <c:v>91.162754423012714</c:v>
                </c:pt>
                <c:pt idx="14">
                  <c:v>92.128873382655925</c:v>
                </c:pt>
                <c:pt idx="15">
                  <c:v>91.68706781703888</c:v>
                </c:pt>
                <c:pt idx="16">
                  <c:v>90.141666278579152</c:v>
                </c:pt>
                <c:pt idx="17">
                  <c:v>86.148136469508103</c:v>
                </c:pt>
                <c:pt idx="18">
                  <c:v>80.798436489090051</c:v>
                </c:pt>
                <c:pt idx="19">
                  <c:v>72.409064631775124</c:v>
                </c:pt>
                <c:pt idx="20">
                  <c:v>61.889534034284523</c:v>
                </c:pt>
                <c:pt idx="21">
                  <c:v>50.020018036683581</c:v>
                </c:pt>
                <c:pt idx="22">
                  <c:v>37.526547887522973</c:v>
                </c:pt>
                <c:pt idx="23">
                  <c:v>25.859687522237021</c:v>
                </c:pt>
                <c:pt idx="24">
                  <c:v>16.03453641080775</c:v>
                </c:pt>
                <c:pt idx="25">
                  <c:v>8.50752954180372</c:v>
                </c:pt>
                <c:pt idx="26">
                  <c:v>4.134411847073852</c:v>
                </c:pt>
                <c:pt idx="27">
                  <c:v>2.3284005775443384</c:v>
                </c:pt>
                <c:pt idx="28">
                  <c:v>2.0008161750843332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J9" sqref="J9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56</v>
      </c>
      <c r="C1" s="26"/>
      <c r="D1" s="26"/>
      <c r="E1" s="26"/>
      <c r="F1" s="27"/>
    </row>
    <row r="2" spans="2:51" ht="15.75" thickBot="1" x14ac:dyDescent="0.3">
      <c r="B2" s="28" t="s">
        <v>57</v>
      </c>
      <c r="C2" s="29"/>
      <c r="D2" s="29"/>
      <c r="E2" s="29"/>
      <c r="F2" s="30"/>
    </row>
    <row r="4" spans="2:51" x14ac:dyDescent="0.25">
      <c r="B4" s="8" t="s">
        <v>39</v>
      </c>
      <c r="I4" t="s">
        <v>58</v>
      </c>
    </row>
    <row r="5" spans="2:51" ht="15.75" thickBot="1" x14ac:dyDescent="0.3">
      <c r="C5" t="s">
        <v>7</v>
      </c>
      <c r="D5">
        <v>2</v>
      </c>
      <c r="F5" t="s">
        <v>37</v>
      </c>
      <c r="G5" t="s">
        <v>62</v>
      </c>
    </row>
    <row r="6" spans="2:51" x14ac:dyDescent="0.25">
      <c r="F6" t="s">
        <v>38</v>
      </c>
      <c r="G6" t="s">
        <v>63</v>
      </c>
      <c r="N6" s="14"/>
      <c r="O6" s="15" t="s">
        <v>48</v>
      </c>
      <c r="P6" s="16"/>
      <c r="Q6" s="17"/>
      <c r="AE6" s="14"/>
      <c r="AF6" s="15" t="s">
        <v>48</v>
      </c>
      <c r="AG6" s="16"/>
      <c r="AH6" s="17"/>
    </row>
    <row r="7" spans="2:51" x14ac:dyDescent="0.25">
      <c r="I7" s="5"/>
      <c r="J7" s="9" t="s">
        <v>43</v>
      </c>
      <c r="K7" s="5"/>
      <c r="N7" s="18"/>
      <c r="O7" s="19" t="s">
        <v>50</v>
      </c>
      <c r="P7" s="20" t="s">
        <v>51</v>
      </c>
      <c r="Q7" s="21"/>
      <c r="AE7" s="18"/>
      <c r="AF7" s="19" t="s">
        <v>50</v>
      </c>
      <c r="AG7" s="20" t="s">
        <v>51</v>
      </c>
      <c r="AH7" s="21"/>
      <c r="AJ7" t="s">
        <v>44</v>
      </c>
      <c r="AK7" t="s">
        <v>45</v>
      </c>
      <c r="AL7" t="s">
        <v>46</v>
      </c>
    </row>
    <row r="8" spans="2:51" ht="15.75" thickBot="1" x14ac:dyDescent="0.3">
      <c r="J8" s="31">
        <v>1E-3</v>
      </c>
      <c r="N8" s="22"/>
      <c r="O8" s="23">
        <f>100*SQRT(AVERAGE(O11:O39))/$AJ$8</f>
        <v>4.5449530270826273</v>
      </c>
      <c r="P8" s="23">
        <f>MAX(P11:P39) - MIN(P11:P39)</f>
        <v>46</v>
      </c>
      <c r="Q8" s="24"/>
      <c r="AE8" s="22"/>
      <c r="AF8" s="23">
        <f>100*SQRT(AVERAGE(AF11:AF39))/$AJ$8</f>
        <v>100.00000000000001</v>
      </c>
      <c r="AG8" s="23">
        <f>MAX(AG11:AG39) - MIN(AG11:AG39)</f>
        <v>56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36</v>
      </c>
      <c r="T9" s="2" t="s">
        <v>60</v>
      </c>
      <c r="AC9" s="7"/>
      <c r="AD9" t="s">
        <v>36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40</v>
      </c>
      <c r="K10" t="s">
        <v>41</v>
      </c>
      <c r="L10" s="7" t="s">
        <v>42</v>
      </c>
      <c r="M10" t="s">
        <v>9</v>
      </c>
      <c r="N10" t="s">
        <v>6</v>
      </c>
      <c r="O10" t="s">
        <v>47</v>
      </c>
      <c r="P10" t="s">
        <v>49</v>
      </c>
      <c r="Q10" s="7" t="s">
        <v>35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40</v>
      </c>
      <c r="AB10" t="s">
        <v>41</v>
      </c>
      <c r="AC10" s="7" t="s">
        <v>34</v>
      </c>
      <c r="AD10" t="s">
        <v>9</v>
      </c>
      <c r="AE10" t="s">
        <v>6</v>
      </c>
      <c r="AF10" t="s">
        <v>47</v>
      </c>
      <c r="AG10" t="s">
        <v>49</v>
      </c>
      <c r="AH10" t="s">
        <v>52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3660</v>
      </c>
      <c r="F11" s="11">
        <v>1830</v>
      </c>
      <c r="G11" s="11">
        <v>1.83</v>
      </c>
      <c r="H11" s="11">
        <v>0</v>
      </c>
      <c r="I11" s="11">
        <v>166.59530639600001</v>
      </c>
      <c r="J11" s="11">
        <v>0.33803625862499997</v>
      </c>
      <c r="K11" s="11">
        <v>5.4626847523500004</v>
      </c>
      <c r="L11" s="12" t="s">
        <v>59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35</v>
      </c>
      <c r="T11" s="1"/>
      <c r="U11" s="11"/>
      <c r="V11" s="11"/>
      <c r="W11" s="11"/>
      <c r="X11" s="11"/>
      <c r="Y11" s="11"/>
      <c r="Z11" s="11"/>
      <c r="AA11" s="11"/>
      <c r="AB11" s="11"/>
      <c r="AC11" s="12" t="s">
        <v>35</v>
      </c>
      <c r="AD11">
        <f>IF(AC11="Y",AA11*$J$8,#N/A)</f>
        <v>0</v>
      </c>
      <c r="AE11">
        <f>IF(AC11="Y",AB11*$J$8,#N/A)</f>
        <v>0</v>
      </c>
      <c r="AF11">
        <f>IF(AC11="Y",(AD11-$AJ11)^2,"")</f>
        <v>1.2100000000000002</v>
      </c>
      <c r="AG11">
        <f>IF(AC11="Y",$C11,"")</f>
        <v>-28</v>
      </c>
      <c r="AH11" s="7" t="s">
        <v>35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48</v>
      </c>
      <c r="F12" s="11">
        <v>24</v>
      </c>
      <c r="G12" s="11">
        <v>2.4E-2</v>
      </c>
      <c r="H12" s="11">
        <v>0</v>
      </c>
      <c r="I12" s="11">
        <v>172.809051514</v>
      </c>
      <c r="J12" s="11">
        <v>6.4954062302900004</v>
      </c>
      <c r="K12" s="11">
        <v>28.447186577899998</v>
      </c>
      <c r="L12" s="12" t="s">
        <v>59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35</v>
      </c>
      <c r="T12" s="1"/>
      <c r="U12" s="11"/>
      <c r="V12" s="11"/>
      <c r="W12" s="11"/>
      <c r="X12" s="11"/>
      <c r="Y12" s="11"/>
      <c r="Z12" s="11"/>
      <c r="AA12" s="11"/>
      <c r="AB12" s="11"/>
      <c r="AC12" s="12" t="s">
        <v>35</v>
      </c>
      <c r="AD12">
        <f t="shared" ref="AD12:AD39" si="8">IF(AC12="Y",AA12*$J$8,#N/A)</f>
        <v>0</v>
      </c>
      <c r="AE12">
        <f t="shared" ref="AE12:AE39" si="9">IF(AC12="Y",AB12*$J$8,#N/A)</f>
        <v>0</v>
      </c>
      <c r="AF12">
        <f t="shared" ref="AF12:AF39" si="10">IF(AC12="Y",(AD12-$AJ12)^2,"")</f>
        <v>1.2100000000000002</v>
      </c>
      <c r="AG12">
        <f t="shared" ref="AG12:AG39" si="11">IF(AC12="Y",$C12,"")</f>
        <v>-26</v>
      </c>
      <c r="AH12" s="7" t="s">
        <v>35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47</v>
      </c>
      <c r="F13" s="11">
        <v>23.5</v>
      </c>
      <c r="G13" s="11">
        <v>2.35E-2</v>
      </c>
      <c r="H13" s="11">
        <v>0</v>
      </c>
      <c r="I13" s="11">
        <v>883.39465331999997</v>
      </c>
      <c r="J13" s="11">
        <v>392.00796314000002</v>
      </c>
      <c r="K13" s="11">
        <v>376.78766080499997</v>
      </c>
      <c r="L13" s="12" t="s">
        <v>59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35</v>
      </c>
      <c r="T13" s="1"/>
      <c r="U13" s="11"/>
      <c r="V13" s="11"/>
      <c r="W13" s="11"/>
      <c r="X13" s="11"/>
      <c r="Y13" s="11"/>
      <c r="Z13" s="11"/>
      <c r="AA13" s="11"/>
      <c r="AB13" s="11"/>
      <c r="AC13" s="12" t="s">
        <v>35</v>
      </c>
      <c r="AD13">
        <f t="shared" si="8"/>
        <v>0</v>
      </c>
      <c r="AE13">
        <f t="shared" si="9"/>
        <v>0</v>
      </c>
      <c r="AF13">
        <f t="shared" si="10"/>
        <v>1.2100000000000002</v>
      </c>
      <c r="AG13">
        <f t="shared" si="11"/>
        <v>-24</v>
      </c>
      <c r="AH13" s="7" t="s">
        <v>35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820.87658691399997</v>
      </c>
      <c r="I14" s="11">
        <v>1171.2971191399999</v>
      </c>
      <c r="J14" s="11">
        <v>993.74603515599995</v>
      </c>
      <c r="K14" s="11">
        <v>83.300844940199994</v>
      </c>
      <c r="L14" s="12" t="s">
        <v>35</v>
      </c>
      <c r="M14">
        <f t="shared" si="1"/>
        <v>0.99374603515600002</v>
      </c>
      <c r="N14">
        <f t="shared" si="5"/>
        <v>8.33008449402E-2</v>
      </c>
      <c r="O14">
        <f t="shared" si="6"/>
        <v>1.1289905045070003E-2</v>
      </c>
      <c r="P14">
        <f t="shared" si="7"/>
        <v>-22</v>
      </c>
      <c r="Q14" s="7" t="s">
        <v>35</v>
      </c>
      <c r="T14" s="1"/>
      <c r="U14" s="11"/>
      <c r="V14" s="11"/>
      <c r="W14" s="11"/>
      <c r="X14" s="11"/>
      <c r="Y14" s="11"/>
      <c r="Z14" s="11"/>
      <c r="AA14" s="11"/>
      <c r="AB14" s="11"/>
      <c r="AC14" s="12" t="s">
        <v>35</v>
      </c>
      <c r="AD14">
        <f t="shared" si="8"/>
        <v>0</v>
      </c>
      <c r="AE14">
        <f t="shared" si="9"/>
        <v>0</v>
      </c>
      <c r="AF14">
        <f t="shared" si="10"/>
        <v>1.2100000000000002</v>
      </c>
      <c r="AG14">
        <f t="shared" si="11"/>
        <v>-22</v>
      </c>
      <c r="AH14" s="7" t="s">
        <v>35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48</v>
      </c>
      <c r="F15" s="11">
        <v>24</v>
      </c>
      <c r="G15" s="11">
        <v>2.4E-2</v>
      </c>
      <c r="H15" s="11">
        <v>965.148925781</v>
      </c>
      <c r="I15" s="11">
        <v>1130.7290039100001</v>
      </c>
      <c r="J15" s="11">
        <v>1032.4002520199999</v>
      </c>
      <c r="K15" s="11">
        <v>39.042417085700002</v>
      </c>
      <c r="L15" s="12" t="s">
        <v>35</v>
      </c>
      <c r="M15">
        <f t="shared" si="1"/>
        <v>1.03240025202</v>
      </c>
      <c r="N15">
        <f t="shared" si="5"/>
        <v>3.9042417085700006E-2</v>
      </c>
      <c r="O15">
        <f t="shared" si="6"/>
        <v>4.569725926959531E-3</v>
      </c>
      <c r="P15">
        <f t="shared" si="7"/>
        <v>-20</v>
      </c>
      <c r="Q15" s="7" t="s">
        <v>35</v>
      </c>
      <c r="T15" s="1"/>
      <c r="U15" s="11"/>
      <c r="V15" s="11"/>
      <c r="W15" s="11"/>
      <c r="X15" s="11"/>
      <c r="Y15" s="11"/>
      <c r="Z15" s="11"/>
      <c r="AA15" s="11"/>
      <c r="AB15" s="11"/>
      <c r="AC15" s="12" t="s">
        <v>35</v>
      </c>
      <c r="AD15">
        <f t="shared" si="8"/>
        <v>0</v>
      </c>
      <c r="AE15">
        <f t="shared" si="9"/>
        <v>0</v>
      </c>
      <c r="AF15">
        <f t="shared" si="10"/>
        <v>1.2100000000000002</v>
      </c>
      <c r="AG15">
        <f t="shared" si="11"/>
        <v>-20</v>
      </c>
      <c r="AH15" s="7" t="s">
        <v>35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47</v>
      </c>
      <c r="F16" s="11">
        <v>23.5</v>
      </c>
      <c r="G16" s="11">
        <v>2.35E-2</v>
      </c>
      <c r="H16" s="11">
        <v>1012.3518066399999</v>
      </c>
      <c r="I16" s="11">
        <v>1112.7387695299999</v>
      </c>
      <c r="J16" s="11">
        <v>1055.68592218</v>
      </c>
      <c r="K16" s="11">
        <v>23.411347549599999</v>
      </c>
      <c r="L16" s="12" t="s">
        <v>35</v>
      </c>
      <c r="M16">
        <f t="shared" si="1"/>
        <v>1.0556859221800001</v>
      </c>
      <c r="N16">
        <f t="shared" si="5"/>
        <v>2.34113475496E-2</v>
      </c>
      <c r="O16">
        <f t="shared" si="6"/>
        <v>1.9637374930370128E-3</v>
      </c>
      <c r="P16">
        <f t="shared" si="7"/>
        <v>-18</v>
      </c>
      <c r="Q16" s="7" t="s">
        <v>35</v>
      </c>
      <c r="T16" s="1"/>
      <c r="U16" s="11"/>
      <c r="V16" s="11"/>
      <c r="W16" s="11"/>
      <c r="X16" s="11"/>
      <c r="Y16" s="11"/>
      <c r="Z16" s="11"/>
      <c r="AA16" s="11"/>
      <c r="AB16" s="11"/>
      <c r="AC16" s="12" t="s">
        <v>35</v>
      </c>
      <c r="AD16">
        <f t="shared" si="8"/>
        <v>0</v>
      </c>
      <c r="AE16">
        <f t="shared" si="9"/>
        <v>0</v>
      </c>
      <c r="AF16">
        <f t="shared" si="10"/>
        <v>1.2100000000000002</v>
      </c>
      <c r="AG16">
        <f t="shared" si="11"/>
        <v>-18</v>
      </c>
      <c r="AH16" s="7" t="s">
        <v>35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1046.6072998</v>
      </c>
      <c r="I17" s="11">
        <v>1108.06286621</v>
      </c>
      <c r="J17" s="11">
        <v>1077.02265242</v>
      </c>
      <c r="K17" s="11">
        <v>14.477928457699999</v>
      </c>
      <c r="L17" s="12" t="s">
        <v>35</v>
      </c>
      <c r="M17">
        <f t="shared" si="1"/>
        <v>1.0770226524199999</v>
      </c>
      <c r="N17">
        <f t="shared" si="5"/>
        <v>1.4477928457699999E-2</v>
      </c>
      <c r="O17">
        <f t="shared" si="6"/>
        <v>5.2795850181213831E-4</v>
      </c>
      <c r="P17">
        <f t="shared" si="7"/>
        <v>-16</v>
      </c>
      <c r="Q17" s="7" t="s">
        <v>35</v>
      </c>
      <c r="T17" s="1"/>
      <c r="U17" s="11"/>
      <c r="V17" s="11"/>
      <c r="W17" s="11"/>
      <c r="X17" s="11"/>
      <c r="Y17" s="11"/>
      <c r="Z17" s="11"/>
      <c r="AA17" s="11"/>
      <c r="AB17" s="11"/>
      <c r="AC17" s="12" t="s">
        <v>35</v>
      </c>
      <c r="AD17">
        <f t="shared" si="8"/>
        <v>0</v>
      </c>
      <c r="AE17">
        <f t="shared" si="9"/>
        <v>0</v>
      </c>
      <c r="AF17">
        <f t="shared" si="10"/>
        <v>1.2100000000000002</v>
      </c>
      <c r="AG17">
        <f t="shared" si="11"/>
        <v>-16</v>
      </c>
      <c r="AH17" s="7" t="s">
        <v>35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1057.6749267600001</v>
      </c>
      <c r="I18" s="11">
        <v>1110.8537597699999</v>
      </c>
      <c r="J18" s="11">
        <v>1085.04959106</v>
      </c>
      <c r="K18" s="11">
        <v>11.6399466607</v>
      </c>
      <c r="L18" s="12" t="s">
        <v>35</v>
      </c>
      <c r="M18">
        <f t="shared" si="1"/>
        <v>1.08504959106</v>
      </c>
      <c r="N18">
        <f t="shared" si="5"/>
        <v>1.16399466607E-2</v>
      </c>
      <c r="O18">
        <f t="shared" si="6"/>
        <v>2.2351472747323504E-4</v>
      </c>
      <c r="P18">
        <f t="shared" si="7"/>
        <v>-14</v>
      </c>
      <c r="Q18" s="7" t="s">
        <v>35</v>
      </c>
      <c r="T18" s="1"/>
      <c r="U18" s="11"/>
      <c r="V18" s="11"/>
      <c r="W18" s="11"/>
      <c r="X18" s="11"/>
      <c r="Y18" s="11"/>
      <c r="Z18" s="11"/>
      <c r="AA18" s="11"/>
      <c r="AB18" s="11"/>
      <c r="AC18" s="12" t="s">
        <v>35</v>
      </c>
      <c r="AD18">
        <f t="shared" si="8"/>
        <v>0</v>
      </c>
      <c r="AE18">
        <f t="shared" si="9"/>
        <v>0</v>
      </c>
      <c r="AF18">
        <f t="shared" si="10"/>
        <v>1.2100000000000002</v>
      </c>
      <c r="AG18">
        <f t="shared" si="11"/>
        <v>-14</v>
      </c>
      <c r="AH18" s="7" t="s">
        <v>35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48</v>
      </c>
      <c r="F19" s="11">
        <v>24</v>
      </c>
      <c r="G19" s="11">
        <v>2.4E-2</v>
      </c>
      <c r="H19" s="11">
        <v>1073.3099365200001</v>
      </c>
      <c r="I19" s="11">
        <v>1123.2756347699999</v>
      </c>
      <c r="J19" s="11">
        <v>1095.61148071</v>
      </c>
      <c r="K19" s="11">
        <v>10.9751013537</v>
      </c>
      <c r="L19" s="12" t="s">
        <v>35</v>
      </c>
      <c r="M19">
        <f t="shared" si="1"/>
        <v>1.0956114807100001</v>
      </c>
      <c r="N19">
        <f t="shared" si="5"/>
        <v>1.0975101353699999E-2</v>
      </c>
      <c r="O19">
        <f t="shared" si="6"/>
        <v>1.9259101558701647E-5</v>
      </c>
      <c r="P19">
        <f t="shared" si="7"/>
        <v>-12</v>
      </c>
      <c r="Q19" s="7" t="s">
        <v>35</v>
      </c>
      <c r="T19" s="1"/>
      <c r="U19" s="11"/>
      <c r="V19" s="11"/>
      <c r="W19" s="11"/>
      <c r="X19" s="11"/>
      <c r="Y19" s="11"/>
      <c r="Z19" s="11"/>
      <c r="AA19" s="11"/>
      <c r="AB19" s="11"/>
      <c r="AC19" s="12" t="s">
        <v>35</v>
      </c>
      <c r="AD19">
        <f t="shared" si="8"/>
        <v>0</v>
      </c>
      <c r="AE19">
        <f t="shared" si="9"/>
        <v>0</v>
      </c>
      <c r="AF19">
        <f t="shared" si="10"/>
        <v>1.2100000000000002</v>
      </c>
      <c r="AG19">
        <f t="shared" si="11"/>
        <v>-12</v>
      </c>
      <c r="AH19" s="7" t="s">
        <v>35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47</v>
      </c>
      <c r="F20" s="11">
        <v>23.5</v>
      </c>
      <c r="G20" s="11">
        <v>2.35E-2</v>
      </c>
      <c r="H20" s="11">
        <v>1080.7904052700001</v>
      </c>
      <c r="I20" s="11">
        <v>1117.92089844</v>
      </c>
      <c r="J20" s="11">
        <v>1100.4799025499999</v>
      </c>
      <c r="K20" s="11">
        <v>8.4489945183500001</v>
      </c>
      <c r="L20" s="12" t="s">
        <v>35</v>
      </c>
      <c r="M20">
        <f t="shared" si="1"/>
        <v>1.1004799025499998</v>
      </c>
      <c r="N20">
        <f t="shared" si="5"/>
        <v>8.4489945183499997E-3</v>
      </c>
      <c r="O20">
        <f t="shared" si="6"/>
        <v>2.3030645749625724E-7</v>
      </c>
      <c r="P20">
        <f t="shared" si="7"/>
        <v>-10</v>
      </c>
      <c r="Q20" s="7" t="s">
        <v>35</v>
      </c>
      <c r="T20" s="1"/>
      <c r="U20" s="11"/>
      <c r="V20" s="11"/>
      <c r="W20" s="11"/>
      <c r="X20" s="11"/>
      <c r="Y20" s="11"/>
      <c r="Z20" s="11"/>
      <c r="AA20" s="11"/>
      <c r="AB20" s="11"/>
      <c r="AC20" s="12" t="s">
        <v>35</v>
      </c>
      <c r="AD20">
        <f t="shared" si="8"/>
        <v>0</v>
      </c>
      <c r="AE20">
        <f t="shared" si="9"/>
        <v>0</v>
      </c>
      <c r="AF20">
        <f t="shared" si="10"/>
        <v>1.2100000000000002</v>
      </c>
      <c r="AG20">
        <f t="shared" si="11"/>
        <v>-10</v>
      </c>
      <c r="AH20" s="7" t="s">
        <v>35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47</v>
      </c>
      <c r="F21" s="11">
        <v>23.5</v>
      </c>
      <c r="G21" s="11">
        <v>2.35E-2</v>
      </c>
      <c r="H21" s="11">
        <v>1087.1726074200001</v>
      </c>
      <c r="I21" s="11">
        <v>1123.2891845700001</v>
      </c>
      <c r="J21" s="11">
        <v>1104.8454070400001</v>
      </c>
      <c r="K21" s="11">
        <v>8.7013849857200007</v>
      </c>
      <c r="L21" s="12" t="s">
        <v>35</v>
      </c>
      <c r="M21">
        <f t="shared" si="1"/>
        <v>1.10484540704</v>
      </c>
      <c r="N21">
        <f t="shared" si="5"/>
        <v>8.7013849857200017E-3</v>
      </c>
      <c r="O21">
        <f t="shared" si="6"/>
        <v>2.3477969383280748E-5</v>
      </c>
      <c r="P21">
        <f t="shared" si="7"/>
        <v>-8</v>
      </c>
      <c r="Q21" s="7" t="s">
        <v>35</v>
      </c>
      <c r="T21" s="1"/>
      <c r="U21" s="11"/>
      <c r="V21" s="11"/>
      <c r="W21" s="11"/>
      <c r="X21" s="11"/>
      <c r="Y21" s="11"/>
      <c r="Z21" s="11"/>
      <c r="AA21" s="11"/>
      <c r="AB21" s="11"/>
      <c r="AC21" s="12" t="s">
        <v>35</v>
      </c>
      <c r="AD21">
        <f t="shared" si="8"/>
        <v>0</v>
      </c>
      <c r="AE21">
        <f t="shared" si="9"/>
        <v>0</v>
      </c>
      <c r="AF21">
        <f t="shared" si="10"/>
        <v>1.2100000000000002</v>
      </c>
      <c r="AG21">
        <f t="shared" si="11"/>
        <v>-8</v>
      </c>
      <c r="AH21" s="7" t="s">
        <v>35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1075.1843261700001</v>
      </c>
      <c r="I22" s="11">
        <v>1133.9477539100001</v>
      </c>
      <c r="J22" s="11">
        <v>1109.6089526400001</v>
      </c>
      <c r="K22" s="11">
        <v>11.2095317983</v>
      </c>
      <c r="L22" s="12" t="s">
        <v>35</v>
      </c>
      <c r="M22">
        <f t="shared" si="1"/>
        <v>1.1096089526400001</v>
      </c>
      <c r="N22">
        <f t="shared" si="5"/>
        <v>1.1209531798300001E-2</v>
      </c>
      <c r="O22">
        <f t="shared" si="6"/>
        <v>9.2331970837764056E-5</v>
      </c>
      <c r="P22">
        <f t="shared" si="7"/>
        <v>-6</v>
      </c>
      <c r="Q22" s="7" t="s">
        <v>35</v>
      </c>
      <c r="T22" s="1"/>
      <c r="U22" s="11"/>
      <c r="V22" s="11"/>
      <c r="W22" s="11"/>
      <c r="X22" s="11"/>
      <c r="Y22" s="11"/>
      <c r="Z22" s="11"/>
      <c r="AA22" s="11"/>
      <c r="AB22" s="11"/>
      <c r="AC22" s="12" t="s">
        <v>35</v>
      </c>
      <c r="AD22">
        <f t="shared" si="8"/>
        <v>0</v>
      </c>
      <c r="AE22">
        <f t="shared" si="9"/>
        <v>0</v>
      </c>
      <c r="AF22">
        <f t="shared" si="10"/>
        <v>1.2100000000000002</v>
      </c>
      <c r="AG22">
        <f t="shared" si="11"/>
        <v>-6</v>
      </c>
      <c r="AH22" s="7" t="s">
        <v>35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1093.3989257799999</v>
      </c>
      <c r="I23" s="11">
        <v>1123.79626465</v>
      </c>
      <c r="J23" s="11">
        <v>1109.70170945</v>
      </c>
      <c r="K23" s="11">
        <v>6.0894107289199999</v>
      </c>
      <c r="L23" s="12" t="s">
        <v>35</v>
      </c>
      <c r="M23">
        <f t="shared" si="1"/>
        <v>1.1097017094499999</v>
      </c>
      <c r="N23">
        <f t="shared" si="5"/>
        <v>6.0894107289199998E-3</v>
      </c>
      <c r="O23">
        <f t="shared" si="6"/>
        <v>9.4123166252215777E-5</v>
      </c>
      <c r="P23">
        <f t="shared" si="7"/>
        <v>-4</v>
      </c>
      <c r="Q23" s="7" t="s">
        <v>35</v>
      </c>
      <c r="T23" s="1"/>
      <c r="U23" s="11"/>
      <c r="V23" s="11"/>
      <c r="W23" s="11"/>
      <c r="X23" s="11"/>
      <c r="Y23" s="11"/>
      <c r="Z23" s="11"/>
      <c r="AA23" s="11"/>
      <c r="AB23" s="11"/>
      <c r="AC23" s="12" t="s">
        <v>35</v>
      </c>
      <c r="AD23">
        <f t="shared" si="8"/>
        <v>0</v>
      </c>
      <c r="AE23">
        <f t="shared" si="9"/>
        <v>0</v>
      </c>
      <c r="AF23">
        <f t="shared" si="10"/>
        <v>1.2100000000000002</v>
      </c>
      <c r="AG23">
        <f t="shared" si="11"/>
        <v>-4</v>
      </c>
      <c r="AH23" s="7" t="s">
        <v>35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1101.5633544899999</v>
      </c>
      <c r="I24" s="11">
        <v>1125.82751465</v>
      </c>
      <c r="J24" s="11">
        <v>1113.39469558</v>
      </c>
      <c r="K24" s="11">
        <v>6.5553788537299997</v>
      </c>
      <c r="L24" s="12" t="s">
        <v>35</v>
      </c>
      <c r="M24">
        <f t="shared" si="1"/>
        <v>1.11339469558</v>
      </c>
      <c r="N24">
        <f t="shared" si="5"/>
        <v>6.5553788537299996E-3</v>
      </c>
      <c r="O24">
        <f t="shared" si="6"/>
        <v>1.7941786968087017E-4</v>
      </c>
      <c r="P24">
        <f t="shared" si="7"/>
        <v>-2</v>
      </c>
      <c r="Q24" s="7" t="s">
        <v>35</v>
      </c>
      <c r="T24" s="1"/>
      <c r="U24" s="11"/>
      <c r="V24" s="11"/>
      <c r="W24" s="11"/>
      <c r="X24" s="11"/>
      <c r="Y24" s="11"/>
      <c r="Z24" s="11"/>
      <c r="AA24" s="11"/>
      <c r="AB24" s="11"/>
      <c r="AC24" s="12" t="s">
        <v>35</v>
      </c>
      <c r="AD24">
        <f t="shared" si="8"/>
        <v>0</v>
      </c>
      <c r="AE24">
        <f t="shared" si="9"/>
        <v>0</v>
      </c>
      <c r="AF24">
        <f t="shared" si="10"/>
        <v>1.2100000000000002</v>
      </c>
      <c r="AG24">
        <f t="shared" si="11"/>
        <v>-2</v>
      </c>
      <c r="AH24" s="7" t="s">
        <v>35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1094.9299316399999</v>
      </c>
      <c r="I25" s="11">
        <v>1124.9151611299999</v>
      </c>
      <c r="J25" s="11">
        <v>1112.64458984</v>
      </c>
      <c r="K25" s="11">
        <v>6.7957506056900003</v>
      </c>
      <c r="L25" s="12" t="s">
        <v>35</v>
      </c>
      <c r="M25">
        <f t="shared" si="1"/>
        <v>1.1126445898399999</v>
      </c>
      <c r="N25">
        <f t="shared" si="5"/>
        <v>6.7957506056900005E-3</v>
      </c>
      <c r="O25">
        <f t="shared" si="6"/>
        <v>1.5988565222182697E-4</v>
      </c>
      <c r="P25">
        <f t="shared" si="7"/>
        <v>0</v>
      </c>
      <c r="Q25" s="7" t="s">
        <v>35</v>
      </c>
      <c r="T25" s="1"/>
      <c r="U25" s="11"/>
      <c r="V25" s="11"/>
      <c r="W25" s="11"/>
      <c r="X25" s="11"/>
      <c r="Y25" s="11"/>
      <c r="Z25" s="11"/>
      <c r="AA25" s="11"/>
      <c r="AB25" s="11"/>
      <c r="AC25" s="12" t="s">
        <v>35</v>
      </c>
      <c r="AD25">
        <f t="shared" si="8"/>
        <v>0</v>
      </c>
      <c r="AE25">
        <f t="shared" si="9"/>
        <v>0</v>
      </c>
      <c r="AF25">
        <f t="shared" si="10"/>
        <v>1.2100000000000002</v>
      </c>
      <c r="AG25">
        <f t="shared" si="11"/>
        <v>0</v>
      </c>
      <c r="AH25" s="7" t="s">
        <v>35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1092.71691895</v>
      </c>
      <c r="I26" s="11">
        <v>1127.8718261700001</v>
      </c>
      <c r="J26" s="11">
        <v>1112.1034033200001</v>
      </c>
      <c r="K26" s="11">
        <v>7.3979125404100001</v>
      </c>
      <c r="L26" s="12" t="s">
        <v>35</v>
      </c>
      <c r="M26">
        <f t="shared" si="1"/>
        <v>1.1121034033200001</v>
      </c>
      <c r="N26">
        <f t="shared" si="5"/>
        <v>7.3979125404100001E-3</v>
      </c>
      <c r="O26">
        <f t="shared" si="6"/>
        <v>1.4649237192658796E-4</v>
      </c>
      <c r="P26">
        <f t="shared" si="7"/>
        <v>2</v>
      </c>
      <c r="Q26" s="7" t="s">
        <v>35</v>
      </c>
      <c r="T26" s="1"/>
      <c r="U26" s="11"/>
      <c r="V26" s="11"/>
      <c r="W26" s="11"/>
      <c r="X26" s="11"/>
      <c r="Y26" s="11"/>
      <c r="Z26" s="11"/>
      <c r="AA26" s="11"/>
      <c r="AB26" s="11"/>
      <c r="AC26" s="12" t="s">
        <v>35</v>
      </c>
      <c r="AD26">
        <f t="shared" si="8"/>
        <v>0</v>
      </c>
      <c r="AE26">
        <f t="shared" si="9"/>
        <v>0</v>
      </c>
      <c r="AF26">
        <f t="shared" si="10"/>
        <v>1.2100000000000002</v>
      </c>
      <c r="AG26">
        <f t="shared" si="11"/>
        <v>2</v>
      </c>
      <c r="AH26" s="7" t="s">
        <v>35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1091.5395507799999</v>
      </c>
      <c r="I27" s="11">
        <v>1134.703125</v>
      </c>
      <c r="J27" s="11">
        <v>1109.43119695</v>
      </c>
      <c r="K27" s="11">
        <v>7.9697030946099998</v>
      </c>
      <c r="L27" s="12" t="s">
        <v>35</v>
      </c>
      <c r="M27">
        <f t="shared" si="1"/>
        <v>1.1094311969499999</v>
      </c>
      <c r="N27">
        <f t="shared" si="5"/>
        <v>7.9697030946100002E-3</v>
      </c>
      <c r="O27">
        <f t="shared" si="6"/>
        <v>8.8947475909686131E-5</v>
      </c>
      <c r="P27">
        <f t="shared" si="7"/>
        <v>4</v>
      </c>
      <c r="Q27" s="7" t="s">
        <v>35</v>
      </c>
      <c r="T27" s="1"/>
      <c r="U27" s="11"/>
      <c r="V27" s="11"/>
      <c r="W27" s="11"/>
      <c r="X27" s="11"/>
      <c r="Y27" s="11"/>
      <c r="Z27" s="11"/>
      <c r="AA27" s="11"/>
      <c r="AB27" s="11"/>
      <c r="AC27" s="12" t="s">
        <v>35</v>
      </c>
      <c r="AD27">
        <f t="shared" si="8"/>
        <v>0</v>
      </c>
      <c r="AE27">
        <f t="shared" si="9"/>
        <v>0</v>
      </c>
      <c r="AF27">
        <f t="shared" si="10"/>
        <v>1.2100000000000002</v>
      </c>
      <c r="AG27">
        <f t="shared" si="11"/>
        <v>4</v>
      </c>
      <c r="AH27" s="7" t="s">
        <v>35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51</v>
      </c>
      <c r="F28" s="11">
        <v>25.5</v>
      </c>
      <c r="G28" s="11">
        <v>2.5499999999999998E-2</v>
      </c>
      <c r="H28" s="11">
        <v>1093.80236816</v>
      </c>
      <c r="I28" s="11">
        <v>1121.1883544899999</v>
      </c>
      <c r="J28" s="11">
        <v>1109.31257899</v>
      </c>
      <c r="K28" s="11">
        <v>7.1419333939799996</v>
      </c>
      <c r="L28" s="12" t="s">
        <v>35</v>
      </c>
      <c r="M28">
        <f t="shared" si="1"/>
        <v>1.10931257899</v>
      </c>
      <c r="N28">
        <f t="shared" si="5"/>
        <v>7.1419333939800001E-3</v>
      </c>
      <c r="O28">
        <f t="shared" si="6"/>
        <v>8.6724127444988135E-5</v>
      </c>
      <c r="P28">
        <f t="shared" si="7"/>
        <v>6</v>
      </c>
      <c r="Q28" s="7" t="s">
        <v>35</v>
      </c>
      <c r="T28" s="1"/>
      <c r="U28" s="11"/>
      <c r="V28" s="11"/>
      <c r="W28" s="11"/>
      <c r="X28" s="11"/>
      <c r="Y28" s="11"/>
      <c r="Z28" s="11"/>
      <c r="AA28" s="11"/>
      <c r="AB28" s="11"/>
      <c r="AC28" s="12" t="s">
        <v>35</v>
      </c>
      <c r="AD28">
        <f t="shared" si="8"/>
        <v>0</v>
      </c>
      <c r="AE28">
        <f t="shared" si="9"/>
        <v>0</v>
      </c>
      <c r="AF28">
        <f t="shared" si="10"/>
        <v>1.2100000000000002</v>
      </c>
      <c r="AG28">
        <f t="shared" si="11"/>
        <v>6</v>
      </c>
      <c r="AH28" s="7" t="s">
        <v>35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51</v>
      </c>
      <c r="F29" s="11">
        <v>25.5</v>
      </c>
      <c r="G29" s="11">
        <v>2.5499999999999998E-2</v>
      </c>
      <c r="H29" s="11">
        <v>1088.4038085899999</v>
      </c>
      <c r="I29" s="11">
        <v>1121.34020996</v>
      </c>
      <c r="J29" s="11">
        <v>1104.0646182800001</v>
      </c>
      <c r="K29" s="11">
        <v>7.19362495796</v>
      </c>
      <c r="L29" s="12" t="s">
        <v>35</v>
      </c>
      <c r="M29">
        <f t="shared" si="1"/>
        <v>1.10406461828</v>
      </c>
      <c r="N29">
        <f t="shared" si="5"/>
        <v>7.1936249579600004E-3</v>
      </c>
      <c r="O29">
        <f t="shared" si="6"/>
        <v>1.6521121762109604E-5</v>
      </c>
      <c r="P29">
        <f t="shared" si="7"/>
        <v>8</v>
      </c>
      <c r="Q29" s="7" t="s">
        <v>35</v>
      </c>
      <c r="T29" s="1"/>
      <c r="U29" s="11"/>
      <c r="V29" s="11"/>
      <c r="W29" s="11"/>
      <c r="X29" s="11"/>
      <c r="Y29" s="11"/>
      <c r="Z29" s="11"/>
      <c r="AA29" s="11"/>
      <c r="AB29" s="11"/>
      <c r="AC29" s="12" t="s">
        <v>35</v>
      </c>
      <c r="AD29">
        <f t="shared" si="8"/>
        <v>0</v>
      </c>
      <c r="AE29">
        <f t="shared" si="9"/>
        <v>0</v>
      </c>
      <c r="AF29">
        <f t="shared" si="10"/>
        <v>1.2100000000000002</v>
      </c>
      <c r="AG29">
        <f t="shared" si="11"/>
        <v>8</v>
      </c>
      <c r="AH29" s="7" t="s">
        <v>35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48</v>
      </c>
      <c r="F30" s="11">
        <v>24</v>
      </c>
      <c r="G30" s="11">
        <v>2.4E-2</v>
      </c>
      <c r="H30" s="11">
        <v>1080.0596923799999</v>
      </c>
      <c r="I30" s="11">
        <v>1124.59802246</v>
      </c>
      <c r="J30" s="11">
        <v>1100.3763224300001</v>
      </c>
      <c r="K30" s="11">
        <v>8.6513975640900007</v>
      </c>
      <c r="L30" s="12" t="s">
        <v>35</v>
      </c>
      <c r="M30">
        <f t="shared" si="1"/>
        <v>1.1003763224300001</v>
      </c>
      <c r="N30">
        <f t="shared" si="5"/>
        <v>8.6513975640900003E-3</v>
      </c>
      <c r="O30">
        <f t="shared" si="6"/>
        <v>1.4161857132107824E-7</v>
      </c>
      <c r="P30">
        <f t="shared" si="7"/>
        <v>10</v>
      </c>
      <c r="Q30" s="7" t="s">
        <v>35</v>
      </c>
      <c r="T30" s="1"/>
      <c r="U30" s="11"/>
      <c r="V30" s="11"/>
      <c r="W30" s="11"/>
      <c r="X30" s="11"/>
      <c r="Y30" s="11"/>
      <c r="Z30" s="11"/>
      <c r="AA30" s="11"/>
      <c r="AB30" s="11"/>
      <c r="AC30" s="12" t="s">
        <v>35</v>
      </c>
      <c r="AD30">
        <f t="shared" si="8"/>
        <v>0</v>
      </c>
      <c r="AE30">
        <f t="shared" si="9"/>
        <v>0</v>
      </c>
      <c r="AF30">
        <f t="shared" si="10"/>
        <v>1.2100000000000002</v>
      </c>
      <c r="AG30">
        <f t="shared" si="11"/>
        <v>10</v>
      </c>
      <c r="AH30" s="7" t="s">
        <v>35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48</v>
      </c>
      <c r="F31" s="11">
        <v>24</v>
      </c>
      <c r="G31" s="11">
        <v>2.4E-2</v>
      </c>
      <c r="H31" s="11">
        <v>1076.1124267600001</v>
      </c>
      <c r="I31" s="11">
        <v>1125.62731934</v>
      </c>
      <c r="J31" s="11">
        <v>1095.7294794699999</v>
      </c>
      <c r="K31" s="11">
        <v>10.6802279235</v>
      </c>
      <c r="L31" s="12" t="s">
        <v>35</v>
      </c>
      <c r="M31">
        <f t="shared" si="1"/>
        <v>1.0957294794699999</v>
      </c>
      <c r="N31">
        <f t="shared" si="5"/>
        <v>1.0680227923500001E-2</v>
      </c>
      <c r="O31">
        <f t="shared" si="6"/>
        <v>1.8237345597153277E-5</v>
      </c>
      <c r="P31">
        <f t="shared" si="7"/>
        <v>12</v>
      </c>
      <c r="Q31" s="7" t="s">
        <v>35</v>
      </c>
      <c r="T31" s="1"/>
      <c r="U31" s="11"/>
      <c r="V31" s="11"/>
      <c r="W31" s="11"/>
      <c r="X31" s="11"/>
      <c r="Y31" s="11"/>
      <c r="Z31" s="11"/>
      <c r="AA31" s="11"/>
      <c r="AB31" s="11"/>
      <c r="AC31" s="12" t="s">
        <v>35</v>
      </c>
      <c r="AD31">
        <f t="shared" si="8"/>
        <v>0</v>
      </c>
      <c r="AE31">
        <f t="shared" si="9"/>
        <v>0</v>
      </c>
      <c r="AF31">
        <f t="shared" si="10"/>
        <v>1.2100000000000002</v>
      </c>
      <c r="AG31">
        <f t="shared" si="11"/>
        <v>12</v>
      </c>
      <c r="AH31" s="7" t="s">
        <v>35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1068.8170166</v>
      </c>
      <c r="I32" s="11">
        <v>1109.9852294899999</v>
      </c>
      <c r="J32" s="11">
        <v>1086.78742676</v>
      </c>
      <c r="K32" s="11">
        <v>9.5458293054399999</v>
      </c>
      <c r="L32" s="12" t="s">
        <v>35</v>
      </c>
      <c r="M32">
        <f t="shared" si="1"/>
        <v>1.08678742676</v>
      </c>
      <c r="N32">
        <f t="shared" si="5"/>
        <v>9.5458293054400001E-3</v>
      </c>
      <c r="O32">
        <f t="shared" si="6"/>
        <v>1.7457209162236769E-4</v>
      </c>
      <c r="P32">
        <f t="shared" si="7"/>
        <v>14</v>
      </c>
      <c r="Q32" s="7" t="s">
        <v>35</v>
      </c>
      <c r="T32" s="1"/>
      <c r="U32" s="11"/>
      <c r="V32" s="11"/>
      <c r="W32" s="11"/>
      <c r="X32" s="11"/>
      <c r="Y32" s="11"/>
      <c r="Z32" s="11"/>
      <c r="AA32" s="11"/>
      <c r="AB32" s="11"/>
      <c r="AC32" s="12" t="s">
        <v>35</v>
      </c>
      <c r="AD32">
        <f t="shared" si="8"/>
        <v>0</v>
      </c>
      <c r="AE32">
        <f t="shared" si="9"/>
        <v>0</v>
      </c>
      <c r="AF32">
        <f t="shared" si="10"/>
        <v>1.2100000000000002</v>
      </c>
      <c r="AG32">
        <f t="shared" si="11"/>
        <v>14</v>
      </c>
      <c r="AH32" s="7" t="s">
        <v>35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48</v>
      </c>
      <c r="F33" s="11">
        <v>24</v>
      </c>
      <c r="G33" s="11">
        <v>2.4E-2</v>
      </c>
      <c r="H33" s="11">
        <v>1040.78967285</v>
      </c>
      <c r="I33" s="11">
        <v>1098.5502929700001</v>
      </c>
      <c r="J33" s="11">
        <v>1071.6542078699999</v>
      </c>
      <c r="K33" s="11">
        <v>13.221567139299999</v>
      </c>
      <c r="L33" s="12" t="s">
        <v>35</v>
      </c>
      <c r="M33">
        <f t="shared" si="1"/>
        <v>1.07165420787</v>
      </c>
      <c r="N33">
        <f t="shared" si="5"/>
        <v>1.32215671393E-2</v>
      </c>
      <c r="O33">
        <f t="shared" si="6"/>
        <v>8.0348393147717579E-4</v>
      </c>
      <c r="P33">
        <f t="shared" si="7"/>
        <v>16</v>
      </c>
      <c r="Q33" s="7" t="s">
        <v>35</v>
      </c>
      <c r="T33" s="1"/>
      <c r="U33" s="11"/>
      <c r="V33" s="11"/>
      <c r="W33" s="11"/>
      <c r="X33" s="11"/>
      <c r="Y33" s="11"/>
      <c r="Z33" s="11"/>
      <c r="AA33" s="11"/>
      <c r="AB33" s="11"/>
      <c r="AC33" s="12" t="s">
        <v>35</v>
      </c>
      <c r="AD33">
        <f t="shared" si="8"/>
        <v>0</v>
      </c>
      <c r="AE33">
        <f t="shared" si="9"/>
        <v>0</v>
      </c>
      <c r="AF33">
        <f t="shared" si="10"/>
        <v>1.2100000000000002</v>
      </c>
      <c r="AG33">
        <f t="shared" si="11"/>
        <v>16</v>
      </c>
      <c r="AH33" s="7" t="s">
        <v>35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1026.0870361299999</v>
      </c>
      <c r="I34" s="11">
        <v>1085.2423095700001</v>
      </c>
      <c r="J34" s="11">
        <v>1053.8971832899999</v>
      </c>
      <c r="K34" s="11">
        <v>14.593481708600001</v>
      </c>
      <c r="L34" s="12" t="s">
        <v>35</v>
      </c>
      <c r="M34">
        <f t="shared" si="1"/>
        <v>1.0538971832899999</v>
      </c>
      <c r="N34">
        <f t="shared" si="5"/>
        <v>1.4593481708600002E-2</v>
      </c>
      <c r="O34">
        <f t="shared" si="6"/>
        <v>2.12546970859587E-3</v>
      </c>
      <c r="P34">
        <f t="shared" si="7"/>
        <v>18</v>
      </c>
      <c r="Q34" s="7" t="s">
        <v>35</v>
      </c>
      <c r="T34" s="1"/>
      <c r="U34" s="11"/>
      <c r="V34" s="11"/>
      <c r="W34" s="11"/>
      <c r="X34" s="11"/>
      <c r="Y34" s="11"/>
      <c r="Z34" s="11"/>
      <c r="AA34" s="11"/>
      <c r="AB34" s="11"/>
      <c r="AC34" s="12" t="s">
        <v>35</v>
      </c>
      <c r="AD34">
        <f t="shared" si="8"/>
        <v>0</v>
      </c>
      <c r="AE34">
        <f t="shared" si="9"/>
        <v>0</v>
      </c>
      <c r="AF34">
        <f t="shared" si="10"/>
        <v>1.2100000000000002</v>
      </c>
      <c r="AG34">
        <f t="shared" si="11"/>
        <v>18</v>
      </c>
      <c r="AH34" s="7" t="s">
        <v>35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11">
        <v>979.81097412099996</v>
      </c>
      <c r="I35" s="11">
        <v>1099.0963134799999</v>
      </c>
      <c r="J35" s="11">
        <v>1030.16183716</v>
      </c>
      <c r="K35" s="11">
        <v>27.078537195999999</v>
      </c>
      <c r="L35" s="12" t="s">
        <v>35</v>
      </c>
      <c r="M35">
        <f t="shared" si="1"/>
        <v>1.0301618371600001</v>
      </c>
      <c r="N35">
        <f t="shared" si="5"/>
        <v>2.7078537196000001E-2</v>
      </c>
      <c r="O35">
        <f t="shared" si="6"/>
        <v>4.877368988866356E-3</v>
      </c>
      <c r="P35">
        <f t="shared" si="7"/>
        <v>20</v>
      </c>
      <c r="Q35" s="7" t="s">
        <v>35</v>
      </c>
      <c r="T35" s="1"/>
      <c r="U35" s="11"/>
      <c r="V35" s="11"/>
      <c r="W35" s="11"/>
      <c r="X35" s="11"/>
      <c r="Y35" s="11"/>
      <c r="Z35" s="11"/>
      <c r="AA35" s="11"/>
      <c r="AB35" s="11"/>
      <c r="AC35" s="12" t="s">
        <v>35</v>
      </c>
      <c r="AD35">
        <f t="shared" si="8"/>
        <v>0</v>
      </c>
      <c r="AE35">
        <f t="shared" si="9"/>
        <v>0</v>
      </c>
      <c r="AF35">
        <f t="shared" si="10"/>
        <v>1.2100000000000002</v>
      </c>
      <c r="AG35">
        <f t="shared" si="11"/>
        <v>20</v>
      </c>
      <c r="AH35" s="7" t="s">
        <v>35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866.16149902300003</v>
      </c>
      <c r="I36" s="11">
        <v>1123.2845459</v>
      </c>
      <c r="J36" s="11">
        <v>1015.55808472</v>
      </c>
      <c r="K36" s="11">
        <v>55.974412074200004</v>
      </c>
      <c r="L36" s="12" t="s">
        <v>35</v>
      </c>
      <c r="M36">
        <f t="shared" si="1"/>
        <v>1.0155580847200001</v>
      </c>
      <c r="N36">
        <f t="shared" si="5"/>
        <v>5.5974412074200001E-2</v>
      </c>
      <c r="O36">
        <f t="shared" si="6"/>
        <v>7.130437056154698E-3</v>
      </c>
      <c r="P36">
        <f t="shared" si="7"/>
        <v>22</v>
      </c>
      <c r="Q36" s="7" t="s">
        <v>35</v>
      </c>
      <c r="U36" s="11"/>
      <c r="V36" s="11"/>
      <c r="W36" s="11"/>
      <c r="X36" s="11"/>
      <c r="Y36" s="11"/>
      <c r="Z36" s="11"/>
      <c r="AA36" s="11"/>
      <c r="AB36" s="11"/>
      <c r="AC36" s="12" t="s">
        <v>35</v>
      </c>
      <c r="AD36">
        <f t="shared" si="8"/>
        <v>0</v>
      </c>
      <c r="AE36">
        <f t="shared" si="9"/>
        <v>0</v>
      </c>
      <c r="AF36">
        <f t="shared" si="10"/>
        <v>1.2100000000000002</v>
      </c>
      <c r="AG36">
        <f t="shared" si="11"/>
        <v>22</v>
      </c>
      <c r="AH36" s="7" t="s">
        <v>35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0</v>
      </c>
      <c r="I37" s="11">
        <v>1169.9958496100001</v>
      </c>
      <c r="J37" s="11">
        <v>940.70531372100004</v>
      </c>
      <c r="K37" s="11">
        <v>174.43244014000001</v>
      </c>
      <c r="L37" s="12" t="s">
        <v>35</v>
      </c>
      <c r="M37">
        <f t="shared" si="1"/>
        <v>0.94070531372100008</v>
      </c>
      <c r="N37">
        <f t="shared" si="5"/>
        <v>0.17443244014000001</v>
      </c>
      <c r="O37">
        <f t="shared" si="6"/>
        <v>2.5374797076725034E-2</v>
      </c>
      <c r="P37">
        <f t="shared" si="7"/>
        <v>24</v>
      </c>
      <c r="Q37" s="7" t="s">
        <v>35</v>
      </c>
      <c r="U37" s="11"/>
      <c r="V37" s="11"/>
      <c r="W37" s="11"/>
      <c r="X37" s="11"/>
      <c r="Y37" s="11"/>
      <c r="Z37" s="11"/>
      <c r="AA37" s="11"/>
      <c r="AB37" s="11"/>
      <c r="AC37" s="12" t="s">
        <v>35</v>
      </c>
      <c r="AD37">
        <f t="shared" si="8"/>
        <v>0</v>
      </c>
      <c r="AE37">
        <f t="shared" si="9"/>
        <v>0</v>
      </c>
      <c r="AF37">
        <f t="shared" si="10"/>
        <v>1.2100000000000002</v>
      </c>
      <c r="AG37">
        <f t="shared" si="11"/>
        <v>24</v>
      </c>
      <c r="AH37" s="7" t="s">
        <v>35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0</v>
      </c>
      <c r="I38" s="11">
        <v>715.26788330099998</v>
      </c>
      <c r="J38" s="11">
        <v>208.936858521</v>
      </c>
      <c r="K38" s="11">
        <v>286.97109163599998</v>
      </c>
      <c r="L38" s="12" t="s">
        <v>59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35</v>
      </c>
      <c r="U38" s="11"/>
      <c r="V38" s="11"/>
      <c r="W38" s="11"/>
      <c r="X38" s="11"/>
      <c r="Y38" s="11"/>
      <c r="Z38" s="11"/>
      <c r="AA38" s="11"/>
      <c r="AB38" s="11"/>
      <c r="AC38" s="12" t="s">
        <v>35</v>
      </c>
      <c r="AD38">
        <f t="shared" si="8"/>
        <v>0</v>
      </c>
      <c r="AE38">
        <f t="shared" si="9"/>
        <v>0</v>
      </c>
      <c r="AF38">
        <f t="shared" si="10"/>
        <v>1.2100000000000002</v>
      </c>
      <c r="AG38">
        <f t="shared" si="11"/>
        <v>26</v>
      </c>
      <c r="AH38" s="7" t="s">
        <v>35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49</v>
      </c>
      <c r="F39" s="11">
        <v>24.5</v>
      </c>
      <c r="G39" s="11">
        <v>2.4500000000000001E-2</v>
      </c>
      <c r="H39" s="11">
        <v>0</v>
      </c>
      <c r="I39" s="11">
        <v>83.697875976600002</v>
      </c>
      <c r="J39" s="11">
        <v>3.0868706216600001</v>
      </c>
      <c r="K39" s="11">
        <v>15.2086968422</v>
      </c>
      <c r="L39" s="12" t="s">
        <v>59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35</v>
      </c>
      <c r="U39" s="11"/>
      <c r="V39" s="11"/>
      <c r="W39" s="11"/>
      <c r="X39" s="11"/>
      <c r="Y39" s="11"/>
      <c r="Z39" s="11"/>
      <c r="AA39" s="11"/>
      <c r="AB39" s="11"/>
      <c r="AC39" s="12" t="s">
        <v>35</v>
      </c>
      <c r="AD39">
        <f t="shared" si="8"/>
        <v>0</v>
      </c>
      <c r="AE39">
        <f t="shared" si="9"/>
        <v>0</v>
      </c>
      <c r="AF39">
        <f t="shared" si="10"/>
        <v>1.2100000000000002</v>
      </c>
      <c r="AG39">
        <f t="shared" si="11"/>
        <v>28</v>
      </c>
      <c r="AH39" s="7" t="s">
        <v>35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23</v>
      </c>
    </row>
    <row r="58" spans="3:63" x14ac:dyDescent="0.25">
      <c r="C58" s="3" t="s">
        <v>15</v>
      </c>
      <c r="D58" s="3"/>
      <c r="E58" s="3"/>
      <c r="O58" t="s">
        <v>24</v>
      </c>
      <c r="T58" s="3" t="s">
        <v>17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14</v>
      </c>
      <c r="K59" t="s">
        <v>6</v>
      </c>
      <c r="O59" t="s">
        <v>19</v>
      </c>
      <c r="P59" t="s">
        <v>25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14</v>
      </c>
      <c r="AB59" t="s">
        <v>6</v>
      </c>
      <c r="AF59" t="s">
        <v>20</v>
      </c>
      <c r="AG59" t="s">
        <v>25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3660</v>
      </c>
      <c r="F60" s="11">
        <v>1830</v>
      </c>
      <c r="G60" s="11">
        <v>1.83</v>
      </c>
      <c r="H60" s="11">
        <v>0.56739044189499999</v>
      </c>
      <c r="I60" s="11">
        <v>4.2102017402599996</v>
      </c>
      <c r="J60" s="11">
        <v>1.846182601</v>
      </c>
      <c r="K60" s="13">
        <v>0.48594823977899998</v>
      </c>
      <c r="O60">
        <f t="shared" ref="O60:O88" si="12">J60/P$60</f>
        <v>2.4889510497810452</v>
      </c>
      <c r="P60">
        <f>K$60/(SQRT(2-(PI()/2)))</f>
        <v>0.74175126954080106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48</v>
      </c>
      <c r="F61" s="11">
        <v>24</v>
      </c>
      <c r="G61" s="11">
        <v>2.4E-2</v>
      </c>
      <c r="H61" s="11">
        <v>1.2663496732699999</v>
      </c>
      <c r="I61" s="11">
        <v>4.4815621376000001</v>
      </c>
      <c r="J61" s="11">
        <v>2.7036703676</v>
      </c>
      <c r="K61" s="13">
        <v>0.77687653813099999</v>
      </c>
      <c r="O61">
        <f t="shared" si="12"/>
        <v>3.6449824605946035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47</v>
      </c>
      <c r="F62" s="11">
        <v>23.5</v>
      </c>
      <c r="G62" s="11">
        <v>2.35E-2</v>
      </c>
      <c r="H62" s="11">
        <v>9.7278680801400004</v>
      </c>
      <c r="I62" s="11">
        <v>13.2226648331</v>
      </c>
      <c r="J62" s="11">
        <v>11.7668347866</v>
      </c>
      <c r="K62" s="13">
        <v>0.83609164550399995</v>
      </c>
      <c r="O62">
        <f t="shared" si="12"/>
        <v>15.863585638194515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32.925094604500003</v>
      </c>
      <c r="I63" s="11">
        <v>41.8964385986</v>
      </c>
      <c r="J63" s="11">
        <v>38.0043064117</v>
      </c>
      <c r="K63" s="13">
        <v>1.48551163572</v>
      </c>
      <c r="O63">
        <f t="shared" si="12"/>
        <v>51.235916906792056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48</v>
      </c>
      <c r="F64" s="11">
        <v>24</v>
      </c>
      <c r="G64" s="11">
        <v>2.4E-2</v>
      </c>
      <c r="H64" s="11">
        <v>79.911598205600001</v>
      </c>
      <c r="I64" s="11">
        <v>94.573303222700005</v>
      </c>
      <c r="J64" s="11">
        <v>88.252686023699994</v>
      </c>
      <c r="K64" s="13">
        <v>3.6993821113299998</v>
      </c>
      <c r="O64">
        <f t="shared" si="12"/>
        <v>118.97881358306935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47</v>
      </c>
      <c r="F65" s="11">
        <v>23.5</v>
      </c>
      <c r="G65" s="11">
        <v>2.35E-2</v>
      </c>
      <c r="H65" s="11">
        <v>154.93048095699999</v>
      </c>
      <c r="I65" s="11">
        <v>178.144165039</v>
      </c>
      <c r="J65" s="11">
        <v>165.46981324500001</v>
      </c>
      <c r="K65" s="13">
        <v>6.1230785303599999</v>
      </c>
      <c r="O65">
        <f t="shared" si="12"/>
        <v>223.07991915866631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243.69009399399999</v>
      </c>
      <c r="I66" s="11">
        <v>283.39920043900003</v>
      </c>
      <c r="J66" s="11">
        <v>264.12856337599999</v>
      </c>
      <c r="K66" s="13">
        <v>9.5534058397599999</v>
      </c>
      <c r="O66">
        <f t="shared" si="12"/>
        <v>356.08778066468983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347.530761719</v>
      </c>
      <c r="I67" s="11">
        <v>393.892333984</v>
      </c>
      <c r="J67" s="11">
        <v>369.09698310300001</v>
      </c>
      <c r="K67" s="13">
        <v>11.105607148700001</v>
      </c>
      <c r="O67">
        <f t="shared" si="12"/>
        <v>497.60209150905581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48</v>
      </c>
      <c r="F68" s="11">
        <v>24</v>
      </c>
      <c r="G68" s="11">
        <v>2.4E-2</v>
      </c>
      <c r="H68" s="11">
        <v>438.79840087899998</v>
      </c>
      <c r="I68" s="11">
        <v>499.11447143599997</v>
      </c>
      <c r="J68" s="11">
        <v>466.74443753600002</v>
      </c>
      <c r="K68" s="13">
        <v>14.102062524700001</v>
      </c>
      <c r="O68" s="6">
        <f t="shared" si="12"/>
        <v>629.2465637773015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47</v>
      </c>
      <c r="F69" s="11">
        <v>23.5</v>
      </c>
      <c r="G69" s="11">
        <v>2.35E-2</v>
      </c>
      <c r="H69" s="11">
        <v>523.13403320299994</v>
      </c>
      <c r="I69" s="11">
        <v>585.12756347699997</v>
      </c>
      <c r="J69" s="11">
        <v>556.03740416200003</v>
      </c>
      <c r="K69" s="13">
        <v>14.703875838</v>
      </c>
      <c r="O69" s="6">
        <f t="shared" si="12"/>
        <v>749.62784291050605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47</v>
      </c>
      <c r="F70" s="11">
        <v>23.5</v>
      </c>
      <c r="G70" s="11">
        <v>2.35E-2</v>
      </c>
      <c r="H70" s="11">
        <v>584.89733886700003</v>
      </c>
      <c r="I70" s="11">
        <v>664.47180175799997</v>
      </c>
      <c r="J70" s="11">
        <v>624.279270903</v>
      </c>
      <c r="K70" s="13">
        <v>18.723406707199999</v>
      </c>
      <c r="O70" s="6">
        <f t="shared" si="12"/>
        <v>841.62885395460808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627.10626220699999</v>
      </c>
      <c r="I71" s="11">
        <v>727.87152099599996</v>
      </c>
      <c r="J71" s="11">
        <v>679.64776000999996</v>
      </c>
      <c r="K71" s="13">
        <v>23.373141386899999</v>
      </c>
      <c r="O71" s="6">
        <f t="shared" si="12"/>
        <v>916.27448164767179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669.55364990199996</v>
      </c>
      <c r="I72" s="11">
        <v>771.53588867200006</v>
      </c>
      <c r="J72" s="11">
        <v>713.25298133299998</v>
      </c>
      <c r="K72" s="13">
        <v>25.296627627300001</v>
      </c>
      <c r="O72" s="6">
        <f t="shared" si="12"/>
        <v>961.57972439272851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693.02221679700006</v>
      </c>
      <c r="I73" s="11">
        <v>789.00988769499997</v>
      </c>
      <c r="J73" s="11">
        <v>736.23529639599997</v>
      </c>
      <c r="K73" s="13">
        <v>27.568846738600001</v>
      </c>
      <c r="O73" s="6">
        <f t="shared" si="12"/>
        <v>992.56358112037219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50</v>
      </c>
      <c r="F74" s="11">
        <v>25</v>
      </c>
      <c r="G74" s="11">
        <v>2.5000000000000001E-2</v>
      </c>
      <c r="H74" s="11">
        <v>699.28820800799997</v>
      </c>
      <c r="I74" s="11">
        <v>797.15069580099998</v>
      </c>
      <c r="J74" s="11">
        <v>742.94863281300002</v>
      </c>
      <c r="K74" s="13">
        <v>28.5809460073</v>
      </c>
      <c r="O74" s="6">
        <f t="shared" si="12"/>
        <v>1001.6142382512405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698.33428955099998</v>
      </c>
      <c r="I75" s="11">
        <v>791.21368408199999</v>
      </c>
      <c r="J75" s="11">
        <v>738.58877075199996</v>
      </c>
      <c r="K75" s="13">
        <v>28.824542040200001</v>
      </c>
      <c r="O75" s="6">
        <f t="shared" si="12"/>
        <v>995.73644303870367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52</v>
      </c>
      <c r="F76" s="11">
        <v>26</v>
      </c>
      <c r="G76" s="11">
        <v>2.5999999999999999E-2</v>
      </c>
      <c r="H76" s="11">
        <v>675.10418701200001</v>
      </c>
      <c r="I76" s="11">
        <v>774.35638427699996</v>
      </c>
      <c r="J76" s="11">
        <v>722.20677302399997</v>
      </c>
      <c r="K76" s="13">
        <v>28.964634828099999</v>
      </c>
      <c r="O76" s="6">
        <f t="shared" si="12"/>
        <v>973.65087554362992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51</v>
      </c>
      <c r="F77" s="11">
        <v>25.5</v>
      </c>
      <c r="G77" s="11">
        <v>2.5499999999999998E-2</v>
      </c>
      <c r="H77" s="11">
        <v>629.03045654300001</v>
      </c>
      <c r="I77" s="11">
        <v>737.78851318399995</v>
      </c>
      <c r="J77" s="11">
        <v>690.05240646100003</v>
      </c>
      <c r="K77" s="13">
        <v>29.044490502999999</v>
      </c>
      <c r="O77" s="6">
        <f t="shared" si="12"/>
        <v>930.30161834194575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51</v>
      </c>
      <c r="F78" s="11">
        <v>25.5</v>
      </c>
      <c r="G78" s="11">
        <v>2.5499999999999998E-2</v>
      </c>
      <c r="H78" s="11">
        <v>577.68572998000002</v>
      </c>
      <c r="I78" s="11">
        <v>685.15277099599996</v>
      </c>
      <c r="J78" s="11">
        <v>640.47063969600003</v>
      </c>
      <c r="K78" s="13">
        <v>27.904086487400001</v>
      </c>
      <c r="O78" s="6">
        <f t="shared" si="12"/>
        <v>863.4574229883001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48</v>
      </c>
      <c r="F79" s="11">
        <v>24</v>
      </c>
      <c r="G79" s="11">
        <v>2.4E-2</v>
      </c>
      <c r="H79" s="11">
        <v>509.07260131800001</v>
      </c>
      <c r="I79" s="11">
        <v>608.25903320299994</v>
      </c>
      <c r="J79" s="11">
        <v>569.756813685</v>
      </c>
      <c r="K79" s="13">
        <v>23.911086589100002</v>
      </c>
      <c r="O79" s="6">
        <f t="shared" si="12"/>
        <v>768.12381330701544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48</v>
      </c>
      <c r="F80" s="11">
        <v>24</v>
      </c>
      <c r="G80" s="11">
        <v>2.4E-2</v>
      </c>
      <c r="H80" s="11">
        <v>435.04046630900001</v>
      </c>
      <c r="I80" s="11">
        <v>520.04211425799997</v>
      </c>
      <c r="J80" s="11">
        <v>482.47239112900002</v>
      </c>
      <c r="K80" s="13">
        <v>23.5395817301</v>
      </c>
      <c r="O80" s="6">
        <f t="shared" si="12"/>
        <v>650.45037459482364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345.36810302700002</v>
      </c>
      <c r="I81" s="11">
        <v>415.716308594</v>
      </c>
      <c r="J81" s="11">
        <v>383.04612182599999</v>
      </c>
      <c r="K81" s="13">
        <v>18.526933547799999</v>
      </c>
      <c r="O81" s="6">
        <f t="shared" si="12"/>
        <v>516.40777381228327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48</v>
      </c>
      <c r="F82" s="11">
        <v>24</v>
      </c>
      <c r="G82" s="11">
        <v>2.4E-2</v>
      </c>
      <c r="H82" s="11">
        <v>249.21598815900001</v>
      </c>
      <c r="I82" s="11">
        <v>298.00332641599999</v>
      </c>
      <c r="J82" s="11">
        <v>278.73964468600002</v>
      </c>
      <c r="K82" s="13">
        <v>13.4775199151</v>
      </c>
      <c r="O82" s="6">
        <f t="shared" si="12"/>
        <v>375.78586802899645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51</v>
      </c>
      <c r="F83" s="11">
        <v>25.5</v>
      </c>
      <c r="G83" s="11">
        <v>2.5499999999999998E-2</v>
      </c>
      <c r="H83" s="11">
        <v>169.30438232399999</v>
      </c>
      <c r="I83" s="11">
        <v>196.25131225600001</v>
      </c>
      <c r="J83" s="11">
        <v>185.37447671300001</v>
      </c>
      <c r="K83" s="13">
        <v>8.2500549533199994</v>
      </c>
      <c r="O83" s="6">
        <f t="shared" si="12"/>
        <v>249.91460658740837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97.106002807600007</v>
      </c>
      <c r="I84" s="11">
        <v>117.046897888</v>
      </c>
      <c r="J84" s="11">
        <v>109.506523132</v>
      </c>
      <c r="K84" s="13">
        <v>5.7780553009100002</v>
      </c>
      <c r="O84" s="6">
        <f t="shared" si="12"/>
        <v>147.6324040534405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48.886032104500003</v>
      </c>
      <c r="I85" s="11">
        <v>60.480533599899999</v>
      </c>
      <c r="J85" s="11">
        <v>56.222474060099998</v>
      </c>
      <c r="K85" s="13">
        <v>3.0781872090200002</v>
      </c>
      <c r="O85" s="6">
        <f t="shared" si="12"/>
        <v>75.796936747955783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20.804317474400001</v>
      </c>
      <c r="I86" s="11">
        <v>26.601566314700001</v>
      </c>
      <c r="J86" s="11">
        <v>24.267207794200001</v>
      </c>
      <c r="K86" s="13">
        <v>1.4976924089999999</v>
      </c>
      <c r="O86" s="6">
        <f t="shared" si="12"/>
        <v>32.716098766131132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6.6771168708799999</v>
      </c>
      <c r="I87" s="11">
        <v>9.9416675567600006</v>
      </c>
      <c r="J87" s="11">
        <v>8.33504811287</v>
      </c>
      <c r="K87" s="13">
        <v>0.79766421457900005</v>
      </c>
      <c r="O87">
        <f t="shared" si="12"/>
        <v>11.236985301056528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49</v>
      </c>
      <c r="F88" s="11">
        <v>24.5</v>
      </c>
      <c r="G88" s="11">
        <v>2.4500000000000001E-2</v>
      </c>
      <c r="H88" s="11">
        <v>0.94565075635899998</v>
      </c>
      <c r="I88" s="11">
        <v>3.9141719341300001</v>
      </c>
      <c r="J88" s="11">
        <v>2.62852316122</v>
      </c>
      <c r="K88" s="13">
        <v>0.65589361741800001</v>
      </c>
      <c r="O88">
        <f t="shared" si="12"/>
        <v>3.5436719411983622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16</v>
      </c>
      <c r="D96" s="4"/>
      <c r="E96" s="4"/>
      <c r="T96" s="4" t="s">
        <v>18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14</v>
      </c>
      <c r="K97" t="s">
        <v>6</v>
      </c>
      <c r="O97" t="s">
        <v>21</v>
      </c>
      <c r="P97" t="s">
        <v>25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14</v>
      </c>
      <c r="AB97" t="s">
        <v>6</v>
      </c>
      <c r="AF97" t="s">
        <v>22</v>
      </c>
      <c r="AG97" t="s">
        <v>25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3660</v>
      </c>
      <c r="F98" s="11">
        <v>1830</v>
      </c>
      <c r="G98" s="11">
        <v>1.83</v>
      </c>
      <c r="H98" s="11">
        <v>0</v>
      </c>
      <c r="I98" s="11">
        <v>3.8617701530500002</v>
      </c>
      <c r="J98" s="11">
        <v>1.65307419193</v>
      </c>
      <c r="K98" s="13">
        <v>0.57088236969200001</v>
      </c>
      <c r="O98">
        <f t="shared" ref="O98:O126" si="42">J98/P$98</f>
        <v>1.897044111778396</v>
      </c>
      <c r="P98">
        <f>K$98/(SQRT(2-(PI()/2)))</f>
        <v>0.87139470382705819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48</v>
      </c>
      <c r="F99" s="11">
        <v>24</v>
      </c>
      <c r="G99" s="11">
        <v>2.4E-2</v>
      </c>
      <c r="H99" s="11">
        <v>0.88984560966500004</v>
      </c>
      <c r="I99" s="11">
        <v>3.64789199829</v>
      </c>
      <c r="J99" s="11">
        <v>1.9373810937</v>
      </c>
      <c r="K99" s="13">
        <v>0.66147493798300006</v>
      </c>
      <c r="O99">
        <f t="shared" si="42"/>
        <v>2.2233106136533318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47</v>
      </c>
      <c r="F100" s="11">
        <v>23.5</v>
      </c>
      <c r="G100" s="11">
        <v>2.35E-2</v>
      </c>
      <c r="H100" s="11">
        <v>0.64895313978199998</v>
      </c>
      <c r="I100" s="11">
        <v>4.0549530983000004</v>
      </c>
      <c r="J100" s="11">
        <v>2.1867764972599999</v>
      </c>
      <c r="K100" s="13">
        <v>0.70283380662999995</v>
      </c>
      <c r="O100">
        <f t="shared" si="42"/>
        <v>2.5095131834700704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3.3962604999499999</v>
      </c>
      <c r="I101" s="11">
        <v>7.5889663696299996</v>
      </c>
      <c r="J101" s="11">
        <v>5.2782019710499997</v>
      </c>
      <c r="K101" s="13">
        <v>0.89825186012299996</v>
      </c>
      <c r="O101">
        <f t="shared" si="42"/>
        <v>6.0571884908971638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48</v>
      </c>
      <c r="F102" s="11">
        <v>24</v>
      </c>
      <c r="G102" s="11">
        <v>2.4E-2</v>
      </c>
      <c r="H102" s="11">
        <v>8.9702091217</v>
      </c>
      <c r="I102" s="11">
        <v>13.3640403748</v>
      </c>
      <c r="J102" s="11">
        <v>11.23388201</v>
      </c>
      <c r="K102" s="13">
        <v>1.05208363744</v>
      </c>
      <c r="O102">
        <f t="shared" si="42"/>
        <v>12.891841045925773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47</v>
      </c>
      <c r="F103" s="11">
        <v>23.5</v>
      </c>
      <c r="G103" s="11">
        <v>2.35E-2</v>
      </c>
      <c r="H103" s="11">
        <v>17.3566989899</v>
      </c>
      <c r="I103" s="11">
        <v>22.344440460200001</v>
      </c>
      <c r="J103" s="11">
        <v>20.053336407300002</v>
      </c>
      <c r="K103" s="13">
        <v>1.1567782799899999</v>
      </c>
      <c r="O103">
        <f t="shared" si="42"/>
        <v>23.012919770143448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27.572061538700002</v>
      </c>
      <c r="I104" s="11">
        <v>32.945968627900001</v>
      </c>
      <c r="J104" s="11">
        <v>30.651100944100001</v>
      </c>
      <c r="K104" s="13">
        <v>1.32328252271</v>
      </c>
      <c r="O104">
        <f t="shared" si="42"/>
        <v>35.174761574157088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38.741100311300002</v>
      </c>
      <c r="I105" s="11">
        <v>45.616592407200002</v>
      </c>
      <c r="J105" s="11">
        <v>42.155279746399998</v>
      </c>
      <c r="K105" s="13">
        <v>1.7494015406100001</v>
      </c>
      <c r="O105">
        <f t="shared" si="42"/>
        <v>48.376791322301138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48</v>
      </c>
      <c r="F106" s="11">
        <v>24</v>
      </c>
      <c r="G106" s="11">
        <v>2.4E-2</v>
      </c>
      <c r="H106" s="11">
        <v>47.747077941900002</v>
      </c>
      <c r="I106" s="11">
        <v>58.335773467999999</v>
      </c>
      <c r="J106" s="11">
        <v>52.1948076089</v>
      </c>
      <c r="K106" s="13">
        <v>2.20320576671</v>
      </c>
      <c r="O106">
        <f t="shared" si="42"/>
        <v>59.898008766483009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47</v>
      </c>
      <c r="F107" s="11">
        <v>23.5</v>
      </c>
      <c r="G107" s="11">
        <v>2.35E-2</v>
      </c>
      <c r="H107" s="11">
        <v>57.2249336243</v>
      </c>
      <c r="I107" s="11">
        <v>67.373313903799996</v>
      </c>
      <c r="J107" s="11">
        <v>61.573453375600003</v>
      </c>
      <c r="K107" s="13">
        <v>2.32824040136</v>
      </c>
      <c r="O107">
        <f t="shared" si="42"/>
        <v>70.660807444866236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47</v>
      </c>
      <c r="F108" s="11">
        <v>23.5</v>
      </c>
      <c r="G108" s="11">
        <v>2.35E-2</v>
      </c>
      <c r="H108" s="11">
        <v>64.684997558600003</v>
      </c>
      <c r="I108" s="11">
        <v>75.369621276900006</v>
      </c>
      <c r="J108" s="11">
        <v>68.529081953299993</v>
      </c>
      <c r="K108" s="13">
        <v>2.77134882524</v>
      </c>
      <c r="O108">
        <f t="shared" si="42"/>
        <v>78.642986527607647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67.039520263699998</v>
      </c>
      <c r="I109" s="11">
        <v>82.167778015099998</v>
      </c>
      <c r="J109" s="11">
        <v>73.916196899400006</v>
      </c>
      <c r="K109" s="13">
        <v>3.6015002551199999</v>
      </c>
      <c r="O109">
        <f t="shared" si="42"/>
        <v>84.825161978572027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71.615509033199999</v>
      </c>
      <c r="I110" s="11">
        <v>83.270980835000003</v>
      </c>
      <c r="J110" s="11">
        <v>77.517986590999996</v>
      </c>
      <c r="K110" s="13">
        <v>2.9182449294300001</v>
      </c>
      <c r="O110">
        <f t="shared" si="42"/>
        <v>88.958523904896992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74.272178649899999</v>
      </c>
      <c r="I111" s="11">
        <v>86.536880493200002</v>
      </c>
      <c r="J111" s="11">
        <v>79.438741390499999</v>
      </c>
      <c r="K111" s="13">
        <v>3.43080580647</v>
      </c>
      <c r="O111">
        <f t="shared" si="42"/>
        <v>91.162754423012714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50</v>
      </c>
      <c r="F112" s="11">
        <v>25</v>
      </c>
      <c r="G112" s="11">
        <v>2.5000000000000001E-2</v>
      </c>
      <c r="H112" s="11">
        <v>75.174987793</v>
      </c>
      <c r="I112" s="11">
        <v>85.879798889200003</v>
      </c>
      <c r="J112" s="11">
        <v>80.280612335200004</v>
      </c>
      <c r="K112" s="13">
        <v>3.46942079998</v>
      </c>
      <c r="O112">
        <f t="shared" si="42"/>
        <v>92.128873382655925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74.840393066399997</v>
      </c>
      <c r="I113" s="11">
        <v>86.963462829600005</v>
      </c>
      <c r="J113" s="11">
        <v>79.895625305199999</v>
      </c>
      <c r="K113" s="13">
        <v>3.4888983548899999</v>
      </c>
      <c r="O113">
        <f t="shared" si="42"/>
        <v>91.68706781703888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52</v>
      </c>
      <c r="F114" s="11">
        <v>26</v>
      </c>
      <c r="G114" s="11">
        <v>2.5999999999999999E-2</v>
      </c>
      <c r="H114" s="11">
        <v>72.162521362299998</v>
      </c>
      <c r="I114" s="11">
        <v>85.4902801514</v>
      </c>
      <c r="J114" s="11">
        <v>78.548970589299998</v>
      </c>
      <c r="K114" s="13">
        <v>3.65802347737</v>
      </c>
      <c r="O114">
        <f t="shared" si="42"/>
        <v>90.141666278579152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51</v>
      </c>
      <c r="F115" s="11">
        <v>25.5</v>
      </c>
      <c r="G115" s="11">
        <v>2.5499999999999998E-2</v>
      </c>
      <c r="H115" s="11">
        <v>68.947387695299994</v>
      </c>
      <c r="I115" s="11">
        <v>81.838562011700006</v>
      </c>
      <c r="J115" s="11">
        <v>75.069029864100003</v>
      </c>
      <c r="K115" s="13">
        <v>3.6192443894699999</v>
      </c>
      <c r="O115">
        <f t="shared" si="42"/>
        <v>86.148136469508103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51</v>
      </c>
      <c r="F116" s="11">
        <v>25.5</v>
      </c>
      <c r="G116" s="11">
        <v>2.5499999999999998E-2</v>
      </c>
      <c r="H116" s="11">
        <v>63.630645752</v>
      </c>
      <c r="I116" s="11">
        <v>76.401283264200003</v>
      </c>
      <c r="J116" s="11">
        <v>70.407329634099995</v>
      </c>
      <c r="K116" s="13">
        <v>3.4274418386400001</v>
      </c>
      <c r="O116">
        <f t="shared" si="42"/>
        <v>80.798436489090051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48</v>
      </c>
      <c r="F117" s="11">
        <v>24</v>
      </c>
      <c r="G117" s="11">
        <v>2.4E-2</v>
      </c>
      <c r="H117" s="11">
        <v>56.431499481199999</v>
      </c>
      <c r="I117" s="11">
        <v>68.328399658199999</v>
      </c>
      <c r="J117" s="11">
        <v>63.096875429199997</v>
      </c>
      <c r="K117" s="13">
        <v>2.9595490614400002</v>
      </c>
      <c r="O117">
        <f t="shared" si="42"/>
        <v>72.409064631775124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48</v>
      </c>
      <c r="F118" s="11">
        <v>24</v>
      </c>
      <c r="G118" s="11">
        <v>2.4E-2</v>
      </c>
      <c r="H118" s="11">
        <v>48.497051239000001</v>
      </c>
      <c r="I118" s="11">
        <v>59.679382324199999</v>
      </c>
      <c r="J118" s="11">
        <v>53.930212179800002</v>
      </c>
      <c r="K118" s="13">
        <v>2.88167374981</v>
      </c>
      <c r="O118">
        <f t="shared" si="42"/>
        <v>61.889534034284523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38.881866455100003</v>
      </c>
      <c r="I119" s="11">
        <v>48.199268341100002</v>
      </c>
      <c r="J119" s="11">
        <v>43.587178802499999</v>
      </c>
      <c r="K119" s="13">
        <v>2.2731398190699998</v>
      </c>
      <c r="O119">
        <f t="shared" si="42"/>
        <v>50.020018036683581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48</v>
      </c>
      <c r="F120" s="11">
        <v>24</v>
      </c>
      <c r="G120" s="11">
        <v>2.4E-2</v>
      </c>
      <c r="H120" s="11">
        <v>28.091138839700001</v>
      </c>
      <c r="I120" s="11">
        <v>35.933509826700003</v>
      </c>
      <c r="J120" s="11">
        <v>32.7004350821</v>
      </c>
      <c r="K120" s="13">
        <v>1.8429448881299999</v>
      </c>
      <c r="O120">
        <f t="shared" si="42"/>
        <v>37.526547887522973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51</v>
      </c>
      <c r="F121" s="11">
        <v>25.5</v>
      </c>
      <c r="G121" s="11">
        <v>2.5499999999999998E-2</v>
      </c>
      <c r="H121" s="11">
        <v>20.297357559200002</v>
      </c>
      <c r="I121" s="11">
        <v>24.830219268800001</v>
      </c>
      <c r="J121" s="11">
        <v>22.5339947495</v>
      </c>
      <c r="K121" s="13">
        <v>1.21424834935</v>
      </c>
      <c r="O121">
        <f t="shared" si="42"/>
        <v>25.859687522237021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11.282897949200001</v>
      </c>
      <c r="I122" s="11">
        <v>15.571992874099999</v>
      </c>
      <c r="J122" s="11">
        <v>13.9724101067</v>
      </c>
      <c r="K122" s="13">
        <v>1.04471664754</v>
      </c>
      <c r="O122">
        <f t="shared" si="42"/>
        <v>16.03453641080775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5.6606884002699998</v>
      </c>
      <c r="I123" s="11">
        <v>9.4000196456899996</v>
      </c>
      <c r="J123" s="11">
        <v>7.41341618538</v>
      </c>
      <c r="K123" s="13">
        <v>0.85654621258899999</v>
      </c>
      <c r="O123">
        <f t="shared" si="42"/>
        <v>8.50752954180372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1.8506937027000001</v>
      </c>
      <c r="I124" s="11">
        <v>5.6260151863100001</v>
      </c>
      <c r="J124" s="11">
        <v>3.6027045869799998</v>
      </c>
      <c r="K124" s="13">
        <v>0.811873809334</v>
      </c>
      <c r="O124">
        <f t="shared" si="42"/>
        <v>4.134411847073852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0.70572358369800003</v>
      </c>
      <c r="I125" s="11">
        <v>3.4812734126999998</v>
      </c>
      <c r="J125" s="11">
        <v>2.0289559316600001</v>
      </c>
      <c r="K125" s="13">
        <v>0.663622802929</v>
      </c>
      <c r="O125">
        <f t="shared" si="42"/>
        <v>2.3284005775443384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>
        <v>29</v>
      </c>
      <c r="E126" s="11">
        <v>49</v>
      </c>
      <c r="F126" s="11">
        <v>24.5</v>
      </c>
      <c r="G126" s="11">
        <v>2.4500000000000001E-2</v>
      </c>
      <c r="H126" s="11">
        <v>0.90458083152799995</v>
      </c>
      <c r="I126" s="11">
        <v>3.1355884075199998</v>
      </c>
      <c r="J126" s="11">
        <v>1.7435006182999999</v>
      </c>
      <c r="K126" s="13">
        <v>0.54645516566600005</v>
      </c>
      <c r="O126">
        <f t="shared" si="42"/>
        <v>2.0008161750843332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55</v>
      </c>
    </row>
    <row r="135" spans="57:58" x14ac:dyDescent="0.25">
      <c r="BE135" t="s">
        <v>53</v>
      </c>
    </row>
    <row r="137" spans="57:58" x14ac:dyDescent="0.25">
      <c r="BE137" t="s">
        <v>29</v>
      </c>
      <c r="BF137" t="s">
        <v>54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3:58" x14ac:dyDescent="0.25">
      <c r="BE145">
        <v>30</v>
      </c>
      <c r="BF145">
        <v>-6.6870000000000002E-3</v>
      </c>
    </row>
    <row r="146" spans="3:58" x14ac:dyDescent="0.25">
      <c r="BE146">
        <v>40</v>
      </c>
      <c r="BF146">
        <v>3.0980000000000001E-2</v>
      </c>
    </row>
    <row r="147" spans="3:58" x14ac:dyDescent="0.25">
      <c r="BE147">
        <v>50</v>
      </c>
      <c r="BF147">
        <v>-1.2149999999999999E-2</v>
      </c>
    </row>
    <row r="160" spans="3:58" x14ac:dyDescent="0.25">
      <c r="C160" s="2" t="s">
        <v>61</v>
      </c>
      <c r="D160" s="2"/>
      <c r="E160" s="2"/>
    </row>
    <row r="161" spans="3:17" x14ac:dyDescent="0.25">
      <c r="C161" t="s">
        <v>26</v>
      </c>
    </row>
    <row r="162" spans="3:17" x14ac:dyDescent="0.25">
      <c r="E162" t="s">
        <v>33</v>
      </c>
      <c r="N162" t="s">
        <v>30</v>
      </c>
    </row>
    <row r="165" spans="3:17" x14ac:dyDescent="0.25">
      <c r="E165" t="s">
        <v>27</v>
      </c>
      <c r="N165" t="s">
        <v>27</v>
      </c>
    </row>
    <row r="166" spans="3:17" x14ac:dyDescent="0.25">
      <c r="C166" t="s">
        <v>8</v>
      </c>
      <c r="D166" t="s">
        <v>0</v>
      </c>
      <c r="E166" t="s">
        <v>28</v>
      </c>
      <c r="F166" t="s">
        <v>25</v>
      </c>
      <c r="G166" t="s">
        <v>29</v>
      </c>
      <c r="H166" t="s">
        <v>31</v>
      </c>
      <c r="N166" t="s">
        <v>28</v>
      </c>
      <c r="O166" t="s">
        <v>25</v>
      </c>
      <c r="P166" t="s">
        <v>29</v>
      </c>
      <c r="Q166" t="s">
        <v>32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2022-04-14T17:17:40Z</dcterms:modified>
</cp:coreProperties>
</file>