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4.7T\UM_ROIs\"/>
    </mc:Choice>
  </mc:AlternateContent>
  <xr:revisionPtr revIDLastSave="0" documentId="13_ncr:1_{C4B825B0-902F-4BA9-A00F-20F0A9F53362}" xr6:coauthVersionLast="47" xr6:coauthVersionMax="47" xr10:uidLastSave="{00000000-0000-0000-0000-000000000000}"/>
  <bookViews>
    <workbookView xWindow="3360" yWindow="150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2" i="3" l="1"/>
  <c r="P74" i="3"/>
  <c r="AE39" i="3"/>
  <c r="AD39" i="3"/>
  <c r="AE38" i="3"/>
  <c r="AD38" i="3"/>
  <c r="AF38" i="3" s="1"/>
  <c r="AE37" i="3"/>
  <c r="AD37" i="3"/>
  <c r="AE36" i="3"/>
  <c r="AD36" i="3"/>
  <c r="AE35" i="3"/>
  <c r="AD35" i="3"/>
  <c r="AE34" i="3"/>
  <c r="AD34" i="3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F24" i="3" s="1"/>
  <c r="AE23" i="3"/>
  <c r="AD23" i="3"/>
  <c r="AE22" i="3"/>
  <c r="AD22" i="3"/>
  <c r="AE21" i="3"/>
  <c r="AD21" i="3"/>
  <c r="AE20" i="3"/>
  <c r="AD20" i="3"/>
  <c r="AE19" i="3"/>
  <c r="AD19" i="3"/>
  <c r="AE18" i="3"/>
  <c r="AD18" i="3"/>
  <c r="AE17" i="3"/>
  <c r="AD17" i="3"/>
  <c r="AE16" i="3"/>
  <c r="AD16" i="3"/>
  <c r="AF16" i="3" s="1"/>
  <c r="AE15" i="3"/>
  <c r="AD15" i="3"/>
  <c r="AE14" i="3"/>
  <c r="AD14" i="3"/>
  <c r="AE13" i="3"/>
  <c r="AD13" i="3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K33" i="3"/>
  <c r="AJ33" i="3"/>
  <c r="AJ32" i="3"/>
  <c r="AF32" i="3" s="1"/>
  <c r="AJ31" i="3"/>
  <c r="AF31" i="3" s="1"/>
  <c r="AJ30" i="3"/>
  <c r="AJ29" i="3"/>
  <c r="AJ28" i="3"/>
  <c r="AJ27" i="3"/>
  <c r="AJ26" i="3"/>
  <c r="AJ25" i="3"/>
  <c r="AF25" i="3" s="1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J12" i="3"/>
  <c r="AJ11" i="3"/>
  <c r="AL8" i="3"/>
  <c r="AL39" i="3" s="1"/>
  <c r="AK8" i="3"/>
  <c r="AK39" i="3" s="1"/>
  <c r="AE11" i="3"/>
  <c r="AD11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M36" i="3"/>
  <c r="M35" i="3"/>
  <c r="O35" i="3" s="1"/>
  <c r="M34" i="3"/>
  <c r="O34" i="3" s="1"/>
  <c r="M33" i="3"/>
  <c r="O33" i="3" s="1"/>
  <c r="M32" i="3"/>
  <c r="M31" i="3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M13" i="3"/>
  <c r="M12" i="3"/>
  <c r="O12" i="3" s="1"/>
  <c r="M11" i="3"/>
  <c r="O11" i="3" s="1"/>
  <c r="AG98" i="3"/>
  <c r="AF17" i="3"/>
  <c r="AF33" i="3"/>
  <c r="AF34" i="3"/>
  <c r="AF35" i="3"/>
  <c r="O37" i="3" l="1"/>
  <c r="AL33" i="3"/>
  <c r="O36" i="3"/>
  <c r="AF11" i="3"/>
  <c r="AF19" i="3"/>
  <c r="AF36" i="3"/>
  <c r="AF20" i="3"/>
  <c r="AK25" i="3"/>
  <c r="AK12" i="3"/>
  <c r="AF13" i="3"/>
  <c r="AF37" i="3"/>
  <c r="AF14" i="3"/>
  <c r="O14" i="3"/>
  <c r="AF39" i="3"/>
  <c r="O13" i="3"/>
  <c r="O31" i="3"/>
  <c r="AK30" i="3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<sst xmlns="http://schemas.openxmlformats.org/spreadsheetml/2006/main" count="244" uniqueCount="66">
  <si>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</si>
  <si>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</si>
  <si>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</si>
  <si>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</si>
  <si>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</si>
  <si>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</si>
  <si>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</si>
  <si>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</si>
  <si>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</si>
  <si>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</si>
  <si>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</si>
  <si>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</si>
  <si>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</si>
  <si>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</si>
  <si>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</si>
  <si>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</si>
  <si>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</si>
  <si>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</si>
  <si>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</si>
  <si>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</si>
  <si>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</si>
  <si>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</si>
  <si>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</si>
  <si>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</si>
  <si>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</si>
  <si>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</si>
  <si>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</si>
  <si>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</si>
  <si>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</si>
  <si>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</si>
  <si>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</si>
  <si>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</si>
  <si>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</si>
  <si>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</si>
  <si>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</si>
  <si>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</si>
  <si>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</si>
  <si>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</si>
  <si>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</si>
  <si>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</si>
  <si>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</si>
  <si>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</si>
  <si>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</si>
  <si>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</si>
  <si>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</si>
  <si>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</si>
  <si>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</si>
  <si>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</si>
  <si>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</si>
  <si>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</si>
  <si>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</si>
  <si>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</si>
  <si>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</si>
  <si>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</si>
  <si>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</si>
  <si>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</si>
  <si>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</si>
  <si>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</si>
  <si>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</si>
  <si>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</si>
  <si>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Pass 2 NOT ACQUIRED</t>
  </si>
  <si>
    <t>MULTIPASS NOT ACQUIRED</t>
  </si>
  <si>
    <t>L:\BRoss_Lab\MF_CIRP_Subgroups\IADP_WG_TCONS\DWIphantomRoundRobin\UWash_Data\ScannerNative_Format\UWMC-Bruker4.7T-2DWIscans\20220401_075833_ChenevertDWIphantom_1_5\Processed2DSEQData</t>
  </si>
  <si>
    <t>3_DWI_T2w-label.mhd</t>
  </si>
  <si>
    <t>nan</t>
  </si>
  <si>
    <t>Temp 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</si>
</sst>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Day2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0.73585397706300004</c:v>
                </c:pt>
                <c:pt idx="3">
                  <c:v>1.00072392592</c:v>
                </c:pt>
                <c:pt idx="4">
                  <c:v>1.0335512554599999</c:v>
                </c:pt>
                <c:pt idx="5">
                  <c:v>1.0595428651700001</c:v>
                </c:pt>
                <c:pt idx="6">
                  <c:v>1.0820721144600001</c:v>
                </c:pt>
                <c:pt idx="7">
                  <c:v>1.0885213005300001</c:v>
                </c:pt>
                <c:pt idx="8">
                  <c:v>1.0993310737599999</c:v>
                </c:pt>
                <c:pt idx="9">
                  <c:v>1.10394077885</c:v>
                </c:pt>
                <c:pt idx="10">
                  <c:v>1.1096792548300001</c:v>
                </c:pt>
                <c:pt idx="11">
                  <c:v>1.1141273172999999</c:v>
                </c:pt>
                <c:pt idx="12">
                  <c:v>1.11423139159</c:v>
                </c:pt>
                <c:pt idx="13">
                  <c:v>1.1171335239</c:v>
                </c:pt>
                <c:pt idx="14">
                  <c:v>1.1172798311000001</c:v>
                </c:pt>
                <c:pt idx="15">
                  <c:v>1.11638555288</c:v>
                </c:pt>
                <c:pt idx="16">
                  <c:v>1.11417308274</c:v>
                </c:pt>
                <c:pt idx="17">
                  <c:v>1.11353493929</c:v>
                </c:pt>
                <c:pt idx="18">
                  <c:v>1.10833787918</c:v>
                </c:pt>
                <c:pt idx="19">
                  <c:v>1.1043874925499999</c:v>
                </c:pt>
                <c:pt idx="20">
                  <c:v>1.1004684044399999</c:v>
                </c:pt>
                <c:pt idx="21">
                  <c:v>1.0909361770499999</c:v>
                </c:pt>
                <c:pt idx="22">
                  <c:v>1.0750377798099999</c:v>
                </c:pt>
                <c:pt idx="23">
                  <c:v>1.0574107265499999</c:v>
                </c:pt>
                <c:pt idx="24">
                  <c:v>1.03236730814</c:v>
                </c:pt>
                <c:pt idx="25">
                  <c:v>1.0159352081199999</c:v>
                </c:pt>
                <c:pt idx="26">
                  <c:v>0.98172559421899996</c:v>
                </c:pt>
                <c:pt idx="27">
                  <c:v>0.61657495241500004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891232"/>
        <c:axId val="539890840"/>
      </c:scatterChart>
      <c:valAx>
        <c:axId val="539891232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90840"/>
        <c:crosses val="autoZero"/>
        <c:crossBetween val="midCat"/>
        <c:majorUnit val="4"/>
      </c:valAx>
      <c:valAx>
        <c:axId val="539890840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9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1.265229980306142</c:v>
                </c:pt>
                <c:pt idx="1">
                  <c:v>1.8085984927589291</c:v>
                </c:pt>
                <c:pt idx="2">
                  <c:v>7.7362995698898889</c:v>
                </c:pt>
                <c:pt idx="3">
                  <c:v>25.937289799502018</c:v>
                </c:pt>
                <c:pt idx="4">
                  <c:v>59.544597916019988</c:v>
                </c:pt>
                <c:pt idx="5">
                  <c:v>111.64932733571378</c:v>
                </c:pt>
                <c:pt idx="6">
                  <c:v>178.12738640011366</c:v>
                </c:pt>
                <c:pt idx="7">
                  <c:v>247.5023448497216</c:v>
                </c:pt>
                <c:pt idx="8">
                  <c:v>314.30243401879966</c:v>
                </c:pt>
                <c:pt idx="9">
                  <c:v>374.11468728932311</c:v>
                </c:pt>
                <c:pt idx="10">
                  <c:v>423.8847293293482</c:v>
                </c:pt>
                <c:pt idx="11">
                  <c:v>458.59325860135749</c:v>
                </c:pt>
                <c:pt idx="12">
                  <c:v>482.45114780055798</c:v>
                </c:pt>
                <c:pt idx="13">
                  <c:v>493.21940656182829</c:v>
                </c:pt>
                <c:pt idx="14">
                  <c:v>499.54558880554919</c:v>
                </c:pt>
                <c:pt idx="15">
                  <c:v>497.07565942931842</c:v>
                </c:pt>
                <c:pt idx="16">
                  <c:v>486.41912848933327</c:v>
                </c:pt>
                <c:pt idx="17">
                  <c:v>465.53194319261064</c:v>
                </c:pt>
                <c:pt idx="18">
                  <c:v>431.17951857012241</c:v>
                </c:pt>
                <c:pt idx="19">
                  <c:v>385.41281708905461</c:v>
                </c:pt>
                <c:pt idx="20">
                  <c:v>325.92078513913259</c:v>
                </c:pt>
                <c:pt idx="21">
                  <c:v>257.69838400939153</c:v>
                </c:pt>
                <c:pt idx="22">
                  <c:v>187.66882663631347</c:v>
                </c:pt>
                <c:pt idx="23">
                  <c:v>124.98962559960077</c:v>
                </c:pt>
                <c:pt idx="24">
                  <c:v>73.595791716304831</c:v>
                </c:pt>
                <c:pt idx="25">
                  <c:v>37.958645435685781</c:v>
                </c:pt>
                <c:pt idx="26">
                  <c:v>16.339775229995471</c:v>
                </c:pt>
                <c:pt idx="27">
                  <c:v>5.6452433266092603</c:v>
                </c:pt>
                <c:pt idx="28">
                  <c:v>1.8688589069404375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895544"/>
        <c:axId val="539888096"/>
      </c:scatterChart>
      <c:valAx>
        <c:axId val="539895544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88096"/>
        <c:crosses val="autoZero"/>
        <c:crossBetween val="midCat"/>
        <c:majorUnit val="4"/>
      </c:valAx>
      <c:valAx>
        <c:axId val="539888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95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1.8974357561622355</c:v>
                </c:pt>
                <c:pt idx="1">
                  <c:v>2.0952313287999615</c:v>
                </c:pt>
                <c:pt idx="2">
                  <c:v>2.4916659498515714</c:v>
                </c:pt>
                <c:pt idx="3">
                  <c:v>6.0480406745502275</c:v>
                </c:pt>
                <c:pt idx="4">
                  <c:v>12.999339958173682</c:v>
                </c:pt>
                <c:pt idx="5">
                  <c:v>23.008253695155371</c:v>
                </c:pt>
                <c:pt idx="6">
                  <c:v>35.087936706137086</c:v>
                </c:pt>
                <c:pt idx="7">
                  <c:v>48.312531745337004</c:v>
                </c:pt>
                <c:pt idx="8">
                  <c:v>59.923775905689524</c:v>
                </c:pt>
                <c:pt idx="9">
                  <c:v>70.751048645538987</c:v>
                </c:pt>
                <c:pt idx="10">
                  <c:v>79.008688233581438</c:v>
                </c:pt>
                <c:pt idx="11">
                  <c:v>84.727808653537096</c:v>
                </c:pt>
                <c:pt idx="12">
                  <c:v>88.950688356159063</c:v>
                </c:pt>
                <c:pt idx="13">
                  <c:v>90.92046417468967</c:v>
                </c:pt>
                <c:pt idx="14">
                  <c:v>91.821478481031917</c:v>
                </c:pt>
                <c:pt idx="15">
                  <c:v>91.682636385524873</c:v>
                </c:pt>
                <c:pt idx="16">
                  <c:v>89.99230657408134</c:v>
                </c:pt>
                <c:pt idx="17">
                  <c:v>86.23591451431696</c:v>
                </c:pt>
                <c:pt idx="18">
                  <c:v>80.698541954057248</c:v>
                </c:pt>
                <c:pt idx="19">
                  <c:v>72.668297427763036</c:v>
                </c:pt>
                <c:pt idx="20">
                  <c:v>62.027320256288917</c:v>
                </c:pt>
                <c:pt idx="21">
                  <c:v>50.012139909833522</c:v>
                </c:pt>
                <c:pt idx="22">
                  <c:v>37.621177326103478</c:v>
                </c:pt>
                <c:pt idx="23">
                  <c:v>25.9513358503776</c:v>
                </c:pt>
                <c:pt idx="24">
                  <c:v>16.061570375956876</c:v>
                </c:pt>
                <c:pt idx="25">
                  <c:v>8.5648183830420574</c:v>
                </c:pt>
                <c:pt idx="26">
                  <c:v>4.0481211461028552</c:v>
                </c:pt>
                <c:pt idx="27">
                  <c:v>2.3089655680693131</c:v>
                </c:pt>
                <c:pt idx="28">
                  <c:v>1.9365208354144015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889272"/>
        <c:axId val="539888488"/>
      </c:scatterChart>
      <c:valAx>
        <c:axId val="539889272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88488"/>
        <c:crosses val="autoZero"/>
        <c:crossBetween val="midCat"/>
        <c:majorUnit val="4"/>
      </c:valAx>
      <c:valAx>
        <c:axId val="539888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89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5352"/>
        <c:axId val="376341432"/>
      </c:scatterChart>
      <c:valAx>
        <c:axId val="376345352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1432"/>
        <c:crosses val="autoZero"/>
        <c:crossBetween val="midCat"/>
        <c:majorUnit val="4"/>
      </c:valAx>
      <c:valAx>
        <c:axId val="37634143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5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2608"/>
        <c:axId val="376342216"/>
      </c:scatterChart>
      <c:valAx>
        <c:axId val="376342608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216"/>
        <c:crosses val="autoZero"/>
        <c:crossBetween val="midCat"/>
      </c:valAx>
      <c:valAx>
        <c:axId val="37634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4960"/>
        <c:axId val="376345744"/>
      </c:scatterChart>
      <c:valAx>
        <c:axId val="37634496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5744"/>
        <c:crosses val="autoZero"/>
        <c:crossBetween val="midCat"/>
      </c:valAx>
      <c:valAx>
        <c:axId val="37634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4568"/>
        <c:axId val="376343000"/>
      </c:scatterChart>
      <c:valAx>
        <c:axId val="376344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000"/>
        <c:crosses val="autoZero"/>
        <c:crossBetween val="midCat"/>
      </c:valAx>
      <c:valAx>
        <c:axId val="376343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4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7" zoomScale="70" zoomScaleNormal="70" workbookViewId="0">
      <selection activeCell="S90" sqref="S90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62</v>
      </c>
    </row>
    <row r="6" spans="2:51" x14ac:dyDescent="0.25">
      <c r="F6" t="s">
        <v>38</v>
      </c>
      <c r="G6" t="s">
        <v>63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7">
        <v>1</v>
      </c>
      <c r="N8" s="22"/>
      <c r="O8" s="23">
        <f>100*SQRT(AVERAGE(O11:O39))/$AJ$8</f>
        <v>11.452904190765699</v>
      </c>
      <c r="P8" s="23">
        <f>MAX(P11:P39) - MIN(P11:P39)</f>
        <v>50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60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65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3660</v>
      </c>
      <c r="F11" s="11">
        <v>1830</v>
      </c>
      <c r="G11" s="11">
        <v>1.83</v>
      </c>
      <c r="H11" s="11">
        <v>-0.53562402725199998</v>
      </c>
      <c r="I11" s="11">
        <v>0.58759874105499998</v>
      </c>
      <c r="J11" s="11" t="s">
        <v>64</v>
      </c>
      <c r="K11" s="11" t="s">
        <v>64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59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35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-0.31521677970899997</v>
      </c>
      <c r="I12" s="11">
        <v>0.58947390317899995</v>
      </c>
      <c r="J12" s="11">
        <v>9.9019091795500003E-2</v>
      </c>
      <c r="K12" s="11">
        <v>0.16485646084899999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59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35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1.10217487812</v>
      </c>
      <c r="J13" s="11">
        <v>0.73585397706300004</v>
      </c>
      <c r="K13" s="11">
        <v>0.29567978108600002</v>
      </c>
      <c r="L13" s="12" t="s">
        <v>35</v>
      </c>
      <c r="M13">
        <f t="shared" si="1"/>
        <v>0.73585397706300004</v>
      </c>
      <c r="N13">
        <f t="shared" si="5"/>
        <v>0.29567978108600002</v>
      </c>
      <c r="O13">
        <f t="shared" si="6"/>
        <v>0.13260232602083416</v>
      </c>
      <c r="P13">
        <f t="shared" si="7"/>
        <v>-24</v>
      </c>
      <c r="Q13" s="12" t="s">
        <v>35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35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0.84599721431700003</v>
      </c>
      <c r="I14" s="11">
        <v>1.1657110452699999</v>
      </c>
      <c r="J14" s="11">
        <v>1.00072392592</v>
      </c>
      <c r="K14" s="11">
        <v>7.7327738442200006E-2</v>
      </c>
      <c r="L14" s="12" t="s">
        <v>35</v>
      </c>
      <c r="M14">
        <f t="shared" si="1"/>
        <v>1.00072392592</v>
      </c>
      <c r="N14">
        <f t="shared" si="5"/>
        <v>7.7327738442200006E-2</v>
      </c>
      <c r="O14">
        <f t="shared" si="6"/>
        <v>9.8557388847376592E-3</v>
      </c>
      <c r="P14">
        <f t="shared" si="7"/>
        <v>-22</v>
      </c>
      <c r="Q14" s="12" t="s">
        <v>35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35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0.96978020667999998</v>
      </c>
      <c r="I15" s="11">
        <v>1.1255099773399999</v>
      </c>
      <c r="J15" s="11">
        <v>1.0335512554599999</v>
      </c>
      <c r="K15" s="11">
        <v>3.6894484979399997E-2</v>
      </c>
      <c r="L15" s="12" t="s">
        <v>35</v>
      </c>
      <c r="M15">
        <f t="shared" si="1"/>
        <v>1.0335512554599999</v>
      </c>
      <c r="N15">
        <f t="shared" si="5"/>
        <v>3.6894484979399997E-2</v>
      </c>
      <c r="O15">
        <f t="shared" si="6"/>
        <v>4.4154356509422009E-3</v>
      </c>
      <c r="P15">
        <f t="shared" si="7"/>
        <v>-20</v>
      </c>
      <c r="Q15" s="12" t="s">
        <v>35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35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1.02237963676</v>
      </c>
      <c r="I16" s="11">
        <v>1.1087979078300001</v>
      </c>
      <c r="J16" s="11">
        <v>1.0595428651700001</v>
      </c>
      <c r="K16" s="11">
        <v>2.14205124674E-2</v>
      </c>
      <c r="L16" s="12" t="s">
        <v>35</v>
      </c>
      <c r="M16">
        <f t="shared" si="1"/>
        <v>1.0595428651700001</v>
      </c>
      <c r="N16">
        <f t="shared" si="5"/>
        <v>2.14205124674E-2</v>
      </c>
      <c r="O16">
        <f t="shared" si="6"/>
        <v>1.6367797586528006E-3</v>
      </c>
      <c r="P16">
        <f t="shared" si="7"/>
        <v>-18</v>
      </c>
      <c r="Q16" s="12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1.0556522607800001</v>
      </c>
      <c r="I17" s="11">
        <v>1.1127858161899999</v>
      </c>
      <c r="J17" s="11">
        <v>1.0820721144600001</v>
      </c>
      <c r="K17" s="11">
        <v>1.3956940533300001E-2</v>
      </c>
      <c r="L17" s="12" t="s">
        <v>35</v>
      </c>
      <c r="M17">
        <f t="shared" si="1"/>
        <v>1.0820721144600001</v>
      </c>
      <c r="N17">
        <f t="shared" si="5"/>
        <v>1.3956940533300001E-2</v>
      </c>
      <c r="O17">
        <f t="shared" si="6"/>
        <v>3.2140907993534186E-4</v>
      </c>
      <c r="P17">
        <f t="shared" si="7"/>
        <v>-16</v>
      </c>
      <c r="Q17" s="12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1.06268298626</v>
      </c>
      <c r="I18" s="11">
        <v>1.11026918888</v>
      </c>
      <c r="J18" s="11">
        <v>1.0885213005300001</v>
      </c>
      <c r="K18" s="11">
        <v>1.1122121608199999E-2</v>
      </c>
      <c r="L18" s="12" t="s">
        <v>35</v>
      </c>
      <c r="M18">
        <f t="shared" si="1"/>
        <v>1.0885213005300001</v>
      </c>
      <c r="N18">
        <f t="shared" si="5"/>
        <v>1.1122121608199999E-2</v>
      </c>
      <c r="O18">
        <f t="shared" si="6"/>
        <v>1.3176054152257873E-4</v>
      </c>
      <c r="P18">
        <f t="shared" si="7"/>
        <v>-14</v>
      </c>
      <c r="Q18" s="12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1.0782995224</v>
      </c>
      <c r="I19" s="11">
        <v>1.1252564191800001</v>
      </c>
      <c r="J19" s="11">
        <v>1.0993310737599999</v>
      </c>
      <c r="K19" s="11">
        <v>1.05990179787E-2</v>
      </c>
      <c r="L19" s="12" t="s">
        <v>35</v>
      </c>
      <c r="M19">
        <f t="shared" si="1"/>
        <v>1.0993310737599999</v>
      </c>
      <c r="N19">
        <f t="shared" si="5"/>
        <v>1.05990179787E-2</v>
      </c>
      <c r="O19">
        <f t="shared" si="6"/>
        <v>4.4746231456073156E-7</v>
      </c>
      <c r="P19">
        <f t="shared" si="7"/>
        <v>-12</v>
      </c>
      <c r="Q19" s="12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1.08619236946</v>
      </c>
      <c r="I20" s="11">
        <v>1.1210259199099999</v>
      </c>
      <c r="J20" s="11">
        <v>1.10394077885</v>
      </c>
      <c r="K20" s="11">
        <v>8.2420086847100008E-3</v>
      </c>
      <c r="L20" s="12" t="s">
        <v>35</v>
      </c>
      <c r="M20">
        <f t="shared" si="1"/>
        <v>1.10394077885</v>
      </c>
      <c r="N20">
        <f t="shared" si="5"/>
        <v>8.2420086847100008E-3</v>
      </c>
      <c r="O20">
        <f t="shared" si="6"/>
        <v>1.5529737944606392E-5</v>
      </c>
      <c r="P20">
        <f t="shared" si="7"/>
        <v>-10</v>
      </c>
      <c r="Q20" s="12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1.09278702736</v>
      </c>
      <c r="I21" s="11">
        <v>1.1264723539399999</v>
      </c>
      <c r="J21" s="11">
        <v>1.1096792548300001</v>
      </c>
      <c r="K21" s="11">
        <v>8.3854830427399999E-3</v>
      </c>
      <c r="L21" s="12" t="s">
        <v>35</v>
      </c>
      <c r="M21">
        <f t="shared" si="1"/>
        <v>1.1096792548300001</v>
      </c>
      <c r="N21">
        <f t="shared" si="5"/>
        <v>8.3854830427399999E-3</v>
      </c>
      <c r="O21">
        <f t="shared" si="6"/>
        <v>9.3687974064078012E-5</v>
      </c>
      <c r="P21">
        <f t="shared" si="7"/>
        <v>-8</v>
      </c>
      <c r="Q21" s="12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1.08246207237</v>
      </c>
      <c r="I22" s="11">
        <v>1.13617944717</v>
      </c>
      <c r="J22" s="11">
        <v>1.1141273172999999</v>
      </c>
      <c r="K22" s="11">
        <v>1.01585025339E-2</v>
      </c>
      <c r="L22" s="12" t="s">
        <v>35</v>
      </c>
      <c r="M22">
        <f t="shared" si="1"/>
        <v>1.1141273172999999</v>
      </c>
      <c r="N22">
        <f t="shared" si="5"/>
        <v>1.01585025339E-2</v>
      </c>
      <c r="O22">
        <f t="shared" si="6"/>
        <v>1.9958109409487452E-4</v>
      </c>
      <c r="P22">
        <f t="shared" si="7"/>
        <v>-6</v>
      </c>
      <c r="Q22" s="12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1.10074913502</v>
      </c>
      <c r="I23" s="11">
        <v>1.12656855583</v>
      </c>
      <c r="J23" s="11">
        <v>1.11423139159</v>
      </c>
      <c r="K23" s="11">
        <v>5.6986191462799997E-3</v>
      </c>
      <c r="L23" s="12" t="s">
        <v>35</v>
      </c>
      <c r="M23">
        <f t="shared" si="1"/>
        <v>1.11423139159</v>
      </c>
      <c r="N23">
        <f t="shared" si="5"/>
        <v>5.6986191462799997E-3</v>
      </c>
      <c r="O23">
        <f t="shared" si="6"/>
        <v>2.0253250658791886E-4</v>
      </c>
      <c r="P23">
        <f t="shared" si="7"/>
        <v>-4</v>
      </c>
      <c r="Q23" s="12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1.1048829555499999</v>
      </c>
      <c r="I24" s="11">
        <v>1.1290556192400001</v>
      </c>
      <c r="J24" s="11">
        <v>1.1171335239</v>
      </c>
      <c r="K24" s="11">
        <v>6.2803898348999998E-3</v>
      </c>
      <c r="L24" s="12" t="s">
        <v>35</v>
      </c>
      <c r="M24">
        <f t="shared" si="1"/>
        <v>1.1171335239</v>
      </c>
      <c r="N24">
        <f t="shared" si="5"/>
        <v>6.2803898348999998E-3</v>
      </c>
      <c r="O24">
        <f t="shared" si="6"/>
        <v>2.9355764123186753E-4</v>
      </c>
      <c r="P24">
        <f t="shared" si="7"/>
        <v>-2</v>
      </c>
      <c r="Q24" s="12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1.09912455082</v>
      </c>
      <c r="I25" s="11">
        <v>1.1285059452099999</v>
      </c>
      <c r="J25" s="11">
        <v>1.1172798311000001</v>
      </c>
      <c r="K25" s="11">
        <v>6.4587472376799997E-3</v>
      </c>
      <c r="L25" s="12" t="s">
        <v>35</v>
      </c>
      <c r="M25">
        <f t="shared" si="1"/>
        <v>1.1172798311000001</v>
      </c>
      <c r="N25">
        <f t="shared" si="5"/>
        <v>6.4587472376799997E-3</v>
      </c>
      <c r="O25">
        <f t="shared" si="6"/>
        <v>2.9859256284452639E-4</v>
      </c>
      <c r="P25">
        <f t="shared" si="7"/>
        <v>0</v>
      </c>
      <c r="Q25" s="12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1.0958864688900001</v>
      </c>
      <c r="I26" s="11">
        <v>1.1303474903099999</v>
      </c>
      <c r="J26" s="11">
        <v>1.11638555288</v>
      </c>
      <c r="K26" s="11">
        <v>7.3292801415100004E-3</v>
      </c>
      <c r="L26" s="12" t="s">
        <v>35</v>
      </c>
      <c r="M26">
        <f t="shared" si="1"/>
        <v>1.11638555288</v>
      </c>
      <c r="N26">
        <f t="shared" si="5"/>
        <v>7.3292801415100004E-3</v>
      </c>
      <c r="O26">
        <f t="shared" si="6"/>
        <v>2.6848634318327224E-4</v>
      </c>
      <c r="P26">
        <f t="shared" si="7"/>
        <v>2</v>
      </c>
      <c r="Q26" s="12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1.0981291532499999</v>
      </c>
      <c r="I27" s="11">
        <v>1.1352158784899999</v>
      </c>
      <c r="J27" s="11">
        <v>1.11417308274</v>
      </c>
      <c r="K27" s="11">
        <v>7.0245108928300003E-3</v>
      </c>
      <c r="L27" s="12" t="s">
        <v>35</v>
      </c>
      <c r="M27">
        <f t="shared" si="1"/>
        <v>1.11417308274</v>
      </c>
      <c r="N27">
        <f t="shared" si="5"/>
        <v>7.0245108928300003E-3</v>
      </c>
      <c r="O27">
        <f t="shared" si="6"/>
        <v>2.008762743548846E-4</v>
      </c>
      <c r="P27">
        <f t="shared" si="7"/>
        <v>4</v>
      </c>
      <c r="Q27" s="12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1.0991206169100001</v>
      </c>
      <c r="I28" s="11">
        <v>1.1249811649300001</v>
      </c>
      <c r="J28" s="11">
        <v>1.11353493929</v>
      </c>
      <c r="K28" s="11">
        <v>7.0851944158200003E-3</v>
      </c>
      <c r="L28" s="12" t="s">
        <v>35</v>
      </c>
      <c r="M28">
        <f t="shared" si="1"/>
        <v>1.11353493929</v>
      </c>
      <c r="N28">
        <f t="shared" si="5"/>
        <v>7.0851944158200003E-3</v>
      </c>
      <c r="O28">
        <f t="shared" si="6"/>
        <v>1.8319458158398398E-4</v>
      </c>
      <c r="P28">
        <f t="shared" si="7"/>
        <v>6</v>
      </c>
      <c r="Q28" s="12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47</v>
      </c>
      <c r="F29" s="11">
        <v>23.5</v>
      </c>
      <c r="G29" s="11">
        <v>2.35E-2</v>
      </c>
      <c r="H29" s="11">
        <v>1.09416413307</v>
      </c>
      <c r="I29" s="11">
        <v>1.12002289295</v>
      </c>
      <c r="J29" s="11">
        <v>1.10833787918</v>
      </c>
      <c r="K29" s="11">
        <v>6.1597228971200001E-3</v>
      </c>
      <c r="L29" s="12" t="s">
        <v>35</v>
      </c>
      <c r="M29">
        <f t="shared" si="1"/>
        <v>1.10833787918</v>
      </c>
      <c r="N29">
        <f t="shared" si="5"/>
        <v>6.1597228971200001E-3</v>
      </c>
      <c r="O29">
        <f t="shared" si="6"/>
        <v>6.9520229220276669E-5</v>
      </c>
      <c r="P29">
        <f t="shared" si="7"/>
        <v>8</v>
      </c>
      <c r="Q29" s="12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1.0853354930900001</v>
      </c>
      <c r="I30" s="11">
        <v>1.12822937965</v>
      </c>
      <c r="J30" s="11">
        <v>1.1043874925499999</v>
      </c>
      <c r="K30" s="11">
        <v>8.5177408303399992E-3</v>
      </c>
      <c r="L30" s="12" t="s">
        <v>35</v>
      </c>
      <c r="M30">
        <f t="shared" si="1"/>
        <v>1.1043874925499999</v>
      </c>
      <c r="N30">
        <f t="shared" si="5"/>
        <v>8.5177408303399992E-3</v>
      </c>
      <c r="O30">
        <f t="shared" si="6"/>
        <v>1.9250090876303892E-5</v>
      </c>
      <c r="P30">
        <f t="shared" si="7"/>
        <v>10</v>
      </c>
      <c r="Q30" s="12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24.5</v>
      </c>
      <c r="G31" s="11">
        <v>2.4500000000000001E-2</v>
      </c>
      <c r="H31" s="11">
        <v>1.0811778307</v>
      </c>
      <c r="I31" s="11">
        <v>1.1268410682700001</v>
      </c>
      <c r="J31" s="11">
        <v>1.1004684044399999</v>
      </c>
      <c r="K31" s="11">
        <v>1.0131090089000001E-2</v>
      </c>
      <c r="L31" s="12" t="s">
        <v>35</v>
      </c>
      <c r="M31">
        <f t="shared" si="1"/>
        <v>1.1004684044399999</v>
      </c>
      <c r="N31">
        <f t="shared" si="5"/>
        <v>1.0131090089000001E-2</v>
      </c>
      <c r="O31">
        <f t="shared" si="6"/>
        <v>2.1940271941157094E-7</v>
      </c>
      <c r="P31">
        <f t="shared" si="7"/>
        <v>12</v>
      </c>
      <c r="Q31" s="12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1.07484805584</v>
      </c>
      <c r="I32" s="11">
        <v>1.1126509904899999</v>
      </c>
      <c r="J32" s="11">
        <v>1.0909361770499999</v>
      </c>
      <c r="K32" s="11">
        <v>9.0964856029399997E-3</v>
      </c>
      <c r="L32" s="12" t="s">
        <v>35</v>
      </c>
      <c r="M32">
        <f t="shared" si="1"/>
        <v>1.0909361770499999</v>
      </c>
      <c r="N32">
        <f t="shared" si="5"/>
        <v>9.0964856029399997E-3</v>
      </c>
      <c r="O32">
        <f t="shared" si="6"/>
        <v>8.2152886468950121E-5</v>
      </c>
      <c r="P32">
        <f t="shared" si="7"/>
        <v>14</v>
      </c>
      <c r="Q32" s="12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1.0441629886599999</v>
      </c>
      <c r="I33" s="11">
        <v>1.09976601601</v>
      </c>
      <c r="J33" s="11">
        <v>1.0750377798099999</v>
      </c>
      <c r="K33" s="11">
        <v>1.2737564937599999E-2</v>
      </c>
      <c r="L33" s="12" t="s">
        <v>35</v>
      </c>
      <c r="M33">
        <f t="shared" si="1"/>
        <v>1.0750377798099999</v>
      </c>
      <c r="N33">
        <f t="shared" si="5"/>
        <v>1.2737564937599999E-2</v>
      </c>
      <c r="O33">
        <f t="shared" si="6"/>
        <v>6.2311243681405172E-4</v>
      </c>
      <c r="P33">
        <f t="shared" si="7"/>
        <v>16</v>
      </c>
      <c r="Q33" s="12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1.02654731274</v>
      </c>
      <c r="I34" s="11">
        <v>1.0880867242800001</v>
      </c>
      <c r="J34" s="11">
        <v>1.0574107265499999</v>
      </c>
      <c r="K34" s="11">
        <v>1.4047333282E-2</v>
      </c>
      <c r="L34" s="12" t="s">
        <v>35</v>
      </c>
      <c r="M34">
        <f t="shared" si="1"/>
        <v>1.0574107265499999</v>
      </c>
      <c r="N34">
        <f t="shared" si="5"/>
        <v>1.4047333282E-2</v>
      </c>
      <c r="O34">
        <f t="shared" si="6"/>
        <v>1.8138462129988909E-3</v>
      </c>
      <c r="P34">
        <f t="shared" si="7"/>
        <v>18</v>
      </c>
      <c r="Q34" s="12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0.98731297254600003</v>
      </c>
      <c r="I35" s="11">
        <v>1.10141348839</v>
      </c>
      <c r="J35" s="11">
        <v>1.03236730814</v>
      </c>
      <c r="K35" s="11">
        <v>2.50605406238E-2</v>
      </c>
      <c r="L35" s="12" t="s">
        <v>35</v>
      </c>
      <c r="M35">
        <f t="shared" si="1"/>
        <v>1.03236730814</v>
      </c>
      <c r="N35">
        <f t="shared" si="5"/>
        <v>2.50605406238E-2</v>
      </c>
      <c r="O35">
        <f t="shared" si="6"/>
        <v>4.5741810082297225E-3</v>
      </c>
      <c r="P35">
        <f t="shared" si="7"/>
        <v>20</v>
      </c>
      <c r="Q35" s="12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49</v>
      </c>
      <c r="F36" s="11">
        <v>24.5</v>
      </c>
      <c r="G36" s="11">
        <v>2.4500000000000001E-2</v>
      </c>
      <c r="H36" s="11">
        <v>0.89249485731099998</v>
      </c>
      <c r="I36" s="11">
        <v>1.11705243587</v>
      </c>
      <c r="J36" s="11">
        <v>1.0159352081199999</v>
      </c>
      <c r="K36" s="11">
        <v>5.2082113744399999E-2</v>
      </c>
      <c r="L36" s="12" t="s">
        <v>35</v>
      </c>
      <c r="M36">
        <f t="shared" si="1"/>
        <v>1.0159352081199999</v>
      </c>
      <c r="N36">
        <f t="shared" si="5"/>
        <v>5.2082113744399999E-2</v>
      </c>
      <c r="O36">
        <f t="shared" si="6"/>
        <v>7.06688923382774E-3</v>
      </c>
      <c r="P36">
        <f t="shared" si="7"/>
        <v>22</v>
      </c>
      <c r="Q36" s="12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0.70475673675499995</v>
      </c>
      <c r="I37" s="11">
        <v>1.22504925728</v>
      </c>
      <c r="J37" s="11">
        <v>0.98172559421899996</v>
      </c>
      <c r="K37" s="11">
        <v>0.113303142506</v>
      </c>
      <c r="L37" s="12" t="s">
        <v>35</v>
      </c>
      <c r="M37">
        <f t="shared" si="1"/>
        <v>0.98172559421899996</v>
      </c>
      <c r="N37">
        <f t="shared" si="5"/>
        <v>0.113303142506</v>
      </c>
      <c r="O37">
        <f t="shared" si="6"/>
        <v>1.3988835062848676E-2</v>
      </c>
      <c r="P37">
        <f t="shared" si="7"/>
        <v>24</v>
      </c>
      <c r="Q37" s="12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0.92881280183799997</v>
      </c>
      <c r="J38" s="11">
        <v>0.61657495241500004</v>
      </c>
      <c r="K38" s="11">
        <v>0.27398664228899999</v>
      </c>
      <c r="L38" s="12" t="s">
        <v>35</v>
      </c>
      <c r="M38">
        <f t="shared" si="1"/>
        <v>0.61657495241500004</v>
      </c>
      <c r="N38">
        <f t="shared" si="5"/>
        <v>0.27398664228899999</v>
      </c>
      <c r="O38">
        <f t="shared" si="6"/>
        <v>0.23369977663255956</v>
      </c>
      <c r="P38">
        <f t="shared" si="7"/>
        <v>26</v>
      </c>
      <c r="Q38" s="12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-6.1534851789500002E-2</v>
      </c>
      <c r="I39" s="11">
        <v>0.47396922111500001</v>
      </c>
      <c r="J39" s="11">
        <v>0.114145112099</v>
      </c>
      <c r="K39" s="11">
        <v>0.15294183135200001</v>
      </c>
      <c r="L39" s="12" t="s">
        <v>59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59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3660</v>
      </c>
      <c r="F60" s="11">
        <v>1830</v>
      </c>
      <c r="G60" s="11">
        <v>1.83</v>
      </c>
      <c r="H60" s="11">
        <v>6.5784402191600005E-2</v>
      </c>
      <c r="I60" s="11">
        <v>5.8877038955699996</v>
      </c>
      <c r="J60" s="11">
        <v>1.87781213876</v>
      </c>
      <c r="K60" s="13">
        <v>0.97233156143800004</v>
      </c>
      <c r="O60">
        <f t="shared" ref="O60:O88" si="12">J60/P$60</f>
        <v>1.265229980306142</v>
      </c>
      <c r="P60">
        <f>K$60/(SQRT(2-(PI()/2)))</f>
        <v>1.4841666479525202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0.230245396495</v>
      </c>
      <c r="I61" s="11">
        <v>6.9402542114300001</v>
      </c>
      <c r="J61" s="11">
        <v>2.6842615624900001</v>
      </c>
      <c r="K61" s="13">
        <v>1.3819121538100001</v>
      </c>
      <c r="O61">
        <f t="shared" si="12"/>
        <v>1.8085984927589291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7.9270205497699999</v>
      </c>
      <c r="I62" s="11">
        <v>13.979185104400001</v>
      </c>
      <c r="J62" s="11">
        <v>11.4819578002</v>
      </c>
      <c r="K62" s="13">
        <v>1.46041137663</v>
      </c>
      <c r="O62">
        <f t="shared" si="12"/>
        <v>7.7362995698898889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33.550045013400002</v>
      </c>
      <c r="I63" s="11">
        <v>42.9572143555</v>
      </c>
      <c r="J63" s="11">
        <v>38.495260458700002</v>
      </c>
      <c r="K63" s="13">
        <v>2.0759049541799999</v>
      </c>
      <c r="O63">
        <f t="shared" si="12"/>
        <v>25.937289799502018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82.987022399899999</v>
      </c>
      <c r="I64" s="11">
        <v>95.387382507300003</v>
      </c>
      <c r="J64" s="11">
        <v>88.374106292700006</v>
      </c>
      <c r="K64" s="13">
        <v>3.5520366082699999</v>
      </c>
      <c r="O64">
        <f t="shared" si="12"/>
        <v>59.544597916019988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49</v>
      </c>
      <c r="F65" s="11">
        <v>24.5</v>
      </c>
      <c r="G65" s="11">
        <v>2.4500000000000001E-2</v>
      </c>
      <c r="H65" s="11">
        <v>155.87614440900001</v>
      </c>
      <c r="I65" s="11">
        <v>178.93357849099999</v>
      </c>
      <c r="J65" s="11">
        <v>165.706207898</v>
      </c>
      <c r="K65" s="13">
        <v>6.1300321715799999</v>
      </c>
      <c r="O65">
        <f t="shared" si="12"/>
        <v>111.64932733571378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242.38262939500001</v>
      </c>
      <c r="I66" s="11">
        <v>285.10958862299998</v>
      </c>
      <c r="J66" s="11">
        <v>264.37072598200001</v>
      </c>
      <c r="K66" s="13">
        <v>9.8635855489100006</v>
      </c>
      <c r="O66">
        <f t="shared" si="12"/>
        <v>178.12738640011366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345.96017456099997</v>
      </c>
      <c r="I67" s="11">
        <v>389.93704223600002</v>
      </c>
      <c r="J67" s="11">
        <v>367.33472551599999</v>
      </c>
      <c r="K67" s="13">
        <v>11.7473819954</v>
      </c>
      <c r="O67">
        <f t="shared" si="12"/>
        <v>247.5023448497216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443.05795288100001</v>
      </c>
      <c r="I68" s="11">
        <v>503.25067138700001</v>
      </c>
      <c r="J68" s="11">
        <v>466.47718994100001</v>
      </c>
      <c r="K68" s="13">
        <v>14.103032301800001</v>
      </c>
      <c r="O68" s="6">
        <f t="shared" si="12"/>
        <v>314.30243401879966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523.21624755899995</v>
      </c>
      <c r="I69" s="11">
        <v>585.11938476600005</v>
      </c>
      <c r="J69" s="11">
        <v>555.24854138399996</v>
      </c>
      <c r="K69" s="13">
        <v>15.6641683848</v>
      </c>
      <c r="O69" s="6">
        <f t="shared" si="12"/>
        <v>374.11468728932311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582.15905761700003</v>
      </c>
      <c r="I70" s="11">
        <v>673.46783447300004</v>
      </c>
      <c r="J70" s="11">
        <v>629.11557784700005</v>
      </c>
      <c r="K70" s="13">
        <v>21.775875746099999</v>
      </c>
      <c r="O70" s="6">
        <f t="shared" si="12"/>
        <v>423.8847293293482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629.39227294900002</v>
      </c>
      <c r="I71" s="11">
        <v>728.13464355500003</v>
      </c>
      <c r="J71" s="11">
        <v>680.62881939199997</v>
      </c>
      <c r="K71" s="13">
        <v>25.185601764800001</v>
      </c>
      <c r="O71" s="6">
        <f t="shared" si="12"/>
        <v>458.59325860135749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665.34344482400002</v>
      </c>
      <c r="I72" s="11">
        <v>767.11187744100005</v>
      </c>
      <c r="J72" s="11">
        <v>716.03790283199999</v>
      </c>
      <c r="K72" s="13">
        <v>27.694567199800002</v>
      </c>
      <c r="O72" s="6">
        <f t="shared" si="12"/>
        <v>482.45114780055798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688.63110351600005</v>
      </c>
      <c r="I73" s="11">
        <v>778.45971679700006</v>
      </c>
      <c r="J73" s="11">
        <v>732.01979334199996</v>
      </c>
      <c r="K73" s="13">
        <v>26.081260692600001</v>
      </c>
      <c r="O73" s="6">
        <f t="shared" si="12"/>
        <v>493.21940656182829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51</v>
      </c>
      <c r="F74" s="32">
        <v>25.5</v>
      </c>
      <c r="G74" s="32">
        <v>2.5499999999999998E-2</v>
      </c>
      <c r="H74" s="32">
        <v>699.35394287099996</v>
      </c>
      <c r="I74" s="32">
        <v>810.5625</v>
      </c>
      <c r="J74" s="32">
        <v>741.40890203699996</v>
      </c>
      <c r="K74" s="33">
        <v>31.0753752928</v>
      </c>
      <c r="L74" s="33"/>
      <c r="O74" s="32">
        <f t="shared" si="12"/>
        <v>499.54558880554919</v>
      </c>
      <c r="P74" s="32">
        <f>AVERAGE(O73:O75)</f>
        <v>496.6135515988986</v>
      </c>
      <c r="T74" s="31"/>
      <c r="AF74" s="32" t="e">
        <f t="shared" si="14"/>
        <v>#DIV/0!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692.64398193399995</v>
      </c>
      <c r="I75" s="11">
        <v>790.66271972699997</v>
      </c>
      <c r="J75" s="11">
        <v>737.74311523400002</v>
      </c>
      <c r="K75" s="13">
        <v>28.543607281300002</v>
      </c>
      <c r="O75" s="6">
        <f t="shared" si="12"/>
        <v>497.07565942931842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671.98767089800003</v>
      </c>
      <c r="I76" s="11">
        <v>773.42718505899995</v>
      </c>
      <c r="J76" s="11">
        <v>721.92704743000002</v>
      </c>
      <c r="K76" s="13">
        <v>30.382664301999998</v>
      </c>
      <c r="O76" s="6">
        <f t="shared" si="12"/>
        <v>486.41912848933327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628.04370117200006</v>
      </c>
      <c r="I77" s="11">
        <v>742.67297363299997</v>
      </c>
      <c r="J77" s="11">
        <v>690.92698364299997</v>
      </c>
      <c r="K77" s="13">
        <v>29.5726969167</v>
      </c>
      <c r="O77" s="6">
        <f t="shared" si="12"/>
        <v>465.53194319261064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47</v>
      </c>
      <c r="F78" s="11">
        <v>23.5</v>
      </c>
      <c r="G78" s="11">
        <v>2.35E-2</v>
      </c>
      <c r="H78" s="11">
        <v>581.53411865199996</v>
      </c>
      <c r="I78" s="11">
        <v>697.08441162099996</v>
      </c>
      <c r="J78" s="11">
        <v>639.94226074200003</v>
      </c>
      <c r="K78" s="13">
        <v>30.745328132499999</v>
      </c>
      <c r="O78" s="6">
        <f t="shared" si="12"/>
        <v>431.17951857012241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511.14480590800002</v>
      </c>
      <c r="I79" s="11">
        <v>613.90002441399997</v>
      </c>
      <c r="J79" s="11">
        <v>572.01684881699998</v>
      </c>
      <c r="K79" s="13">
        <v>25.281401078999998</v>
      </c>
      <c r="O79" s="6">
        <f t="shared" si="12"/>
        <v>385.41281708905461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49</v>
      </c>
      <c r="F80" s="11">
        <v>24.5</v>
      </c>
      <c r="G80" s="11">
        <v>2.4500000000000001E-2</v>
      </c>
      <c r="H80" s="11">
        <v>429.341888428</v>
      </c>
      <c r="I80" s="11">
        <v>523.74249267599998</v>
      </c>
      <c r="J80" s="11">
        <v>483.72075917799998</v>
      </c>
      <c r="K80" s="13">
        <v>25.675818527099999</v>
      </c>
      <c r="O80" s="6">
        <f t="shared" si="12"/>
        <v>325.92078513913259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342.47360229499998</v>
      </c>
      <c r="I81" s="11">
        <v>414.44174194300001</v>
      </c>
      <c r="J81" s="11">
        <v>382.46734677799998</v>
      </c>
      <c r="K81" s="13">
        <v>18.101777067499999</v>
      </c>
      <c r="O81" s="6">
        <f t="shared" si="12"/>
        <v>257.69838400939153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246.198120117</v>
      </c>
      <c r="I82" s="11">
        <v>298.69406127899998</v>
      </c>
      <c r="J82" s="11">
        <v>278.53181335400001</v>
      </c>
      <c r="K82" s="13">
        <v>13.7670225298</v>
      </c>
      <c r="O82" s="6">
        <f t="shared" si="12"/>
        <v>187.66882663631347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169.888214111</v>
      </c>
      <c r="I83" s="11">
        <v>196.76113891599999</v>
      </c>
      <c r="J83" s="11">
        <v>185.50543365499999</v>
      </c>
      <c r="K83" s="13">
        <v>8.2017545628599997</v>
      </c>
      <c r="O83" s="6">
        <f t="shared" si="12"/>
        <v>124.98962559960077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97.262237548800002</v>
      </c>
      <c r="I84" s="11">
        <v>116.602851868</v>
      </c>
      <c r="J84" s="11">
        <v>109.228419495</v>
      </c>
      <c r="K84" s="13">
        <v>5.65411688977</v>
      </c>
      <c r="O84" s="6">
        <f t="shared" si="12"/>
        <v>73.595791716304831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49</v>
      </c>
      <c r="F85" s="11">
        <v>24.5</v>
      </c>
      <c r="G85" s="11">
        <v>2.4500000000000001E-2</v>
      </c>
      <c r="H85" s="11">
        <v>47.6279067993</v>
      </c>
      <c r="I85" s="11">
        <v>61.4097366333</v>
      </c>
      <c r="J85" s="11">
        <v>56.336955557099998</v>
      </c>
      <c r="K85" s="13">
        <v>3.3774169772599998</v>
      </c>
      <c r="O85" s="6">
        <f t="shared" si="12"/>
        <v>37.958645435685781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20.228702545200001</v>
      </c>
      <c r="I86" s="11">
        <v>28.385969161999999</v>
      </c>
      <c r="J86" s="11">
        <v>24.250949431399999</v>
      </c>
      <c r="K86" s="13">
        <v>1.71980402558</v>
      </c>
      <c r="O86" s="6">
        <f t="shared" si="12"/>
        <v>16.339775229995471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4.2102017402599996</v>
      </c>
      <c r="I87" s="11">
        <v>11.4135932922</v>
      </c>
      <c r="J87" s="11">
        <v>8.3784818649300004</v>
      </c>
      <c r="K87" s="13">
        <v>1.5812642758</v>
      </c>
      <c r="O87">
        <f t="shared" si="12"/>
        <v>5.6452433266092603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0.55916738510099995</v>
      </c>
      <c r="I88" s="11">
        <v>5.62456607819</v>
      </c>
      <c r="J88" s="11">
        <v>2.77369805941</v>
      </c>
      <c r="K88" s="13">
        <v>1.1078091159000001</v>
      </c>
      <c r="O88">
        <f t="shared" si="12"/>
        <v>1.8688589069404375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3660</v>
      </c>
      <c r="F98" s="11">
        <v>1830</v>
      </c>
      <c r="G98" s="11">
        <v>1.83</v>
      </c>
      <c r="H98" s="11">
        <v>0</v>
      </c>
      <c r="I98" s="11">
        <v>3.8617701530500002</v>
      </c>
      <c r="J98" s="11">
        <v>1.6534953857300001</v>
      </c>
      <c r="K98" s="13">
        <v>0.57090996298800001</v>
      </c>
      <c r="O98">
        <f t="shared" ref="O98:O126" si="42">J98/P$98</f>
        <v>1.8974357561622355</v>
      </c>
      <c r="P98">
        <f>K$98/(SQRT(2-(PI()/2)))</f>
        <v>0.87143682222705099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0.62107056379299996</v>
      </c>
      <c r="I99" s="11">
        <v>3.64789199829</v>
      </c>
      <c r="J99" s="11">
        <v>1.825861731</v>
      </c>
      <c r="K99" s="13">
        <v>0.67198363884400003</v>
      </c>
      <c r="O99">
        <f t="shared" si="42"/>
        <v>2.0952313287999615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0.64895313978199998</v>
      </c>
      <c r="I100" s="11">
        <v>4.0549530983000004</v>
      </c>
      <c r="J100" s="11">
        <v>2.1713294573900002</v>
      </c>
      <c r="K100" s="13">
        <v>0.68345581904800001</v>
      </c>
      <c r="O100">
        <f t="shared" si="42"/>
        <v>2.4916659498515714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3.3962604999499999</v>
      </c>
      <c r="I101" s="11">
        <v>7.5889663696299996</v>
      </c>
      <c r="J101" s="11">
        <v>5.2704853461300001</v>
      </c>
      <c r="K101" s="13">
        <v>0.90634833099099998</v>
      </c>
      <c r="O101">
        <f t="shared" si="42"/>
        <v>6.0480406745502275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9.0614356994600005</v>
      </c>
      <c r="I102" s="11">
        <v>13.3640403748</v>
      </c>
      <c r="J102" s="11">
        <v>11.3281035042</v>
      </c>
      <c r="K102" s="13">
        <v>1.00418406965</v>
      </c>
      <c r="O102">
        <f t="shared" si="42"/>
        <v>12.999339958173682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49</v>
      </c>
      <c r="F103" s="11">
        <v>24.5</v>
      </c>
      <c r="G103" s="11">
        <v>2.4500000000000001E-2</v>
      </c>
      <c r="H103" s="11">
        <v>17.3566989899</v>
      </c>
      <c r="I103" s="11">
        <v>22.344440460200001</v>
      </c>
      <c r="J103" s="11">
        <v>20.050239485100001</v>
      </c>
      <c r="K103" s="13">
        <v>1.1372326879700001</v>
      </c>
      <c r="O103">
        <f t="shared" si="42"/>
        <v>23.008253695155371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27.572061538700002</v>
      </c>
      <c r="I104" s="11">
        <v>32.945968627900001</v>
      </c>
      <c r="J104" s="11">
        <v>30.576920061700001</v>
      </c>
      <c r="K104" s="13">
        <v>1.29573319824</v>
      </c>
      <c r="O104">
        <f t="shared" si="42"/>
        <v>35.087936706137086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38.741100311300002</v>
      </c>
      <c r="I105" s="11">
        <v>45.616592407200002</v>
      </c>
      <c r="J105" s="11">
        <v>42.101319137899999</v>
      </c>
      <c r="K105" s="13">
        <v>1.7598902114499999</v>
      </c>
      <c r="O105">
        <f t="shared" si="42"/>
        <v>48.312531745337004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47.747077941900002</v>
      </c>
      <c r="I106" s="11">
        <v>58.335773467999999</v>
      </c>
      <c r="J106" s="11">
        <v>52.219784851100002</v>
      </c>
      <c r="K106" s="13">
        <v>2.2314467978499999</v>
      </c>
      <c r="O106">
        <f t="shared" si="42"/>
        <v>59.923775905689524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57.2249336243</v>
      </c>
      <c r="I107" s="11">
        <v>67.373313903799996</v>
      </c>
      <c r="J107" s="11">
        <v>61.655069000899999</v>
      </c>
      <c r="K107" s="13">
        <v>2.3834988360199998</v>
      </c>
      <c r="O107">
        <f t="shared" si="42"/>
        <v>70.751048645538987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64.684997558600003</v>
      </c>
      <c r="I108" s="11">
        <v>75.369621276900006</v>
      </c>
      <c r="J108" s="11">
        <v>68.851080202600002</v>
      </c>
      <c r="K108" s="13">
        <v>2.9613946742800001</v>
      </c>
      <c r="O108">
        <f t="shared" si="42"/>
        <v>79.008688233581438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67.039520263699998</v>
      </c>
      <c r="I109" s="11">
        <v>82.167778015099998</v>
      </c>
      <c r="J109" s="11">
        <v>73.834932327299995</v>
      </c>
      <c r="K109" s="13">
        <v>3.5705718536400002</v>
      </c>
      <c r="O109">
        <f t="shared" si="42"/>
        <v>84.727808653537096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71.615509033199999</v>
      </c>
      <c r="I110" s="11">
        <v>83.144073486300002</v>
      </c>
      <c r="J110" s="11">
        <v>77.514905196000001</v>
      </c>
      <c r="K110" s="13">
        <v>2.9094052863300002</v>
      </c>
      <c r="O110">
        <f t="shared" si="42"/>
        <v>88.950688356159063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74.272178649899999</v>
      </c>
      <c r="I111" s="11">
        <v>85.964179992699997</v>
      </c>
      <c r="J111" s="11">
        <v>79.231440375800005</v>
      </c>
      <c r="K111" s="13">
        <v>3.2992518937800002</v>
      </c>
      <c r="O111">
        <f t="shared" si="42"/>
        <v>90.92046417468967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51</v>
      </c>
      <c r="F112" s="32">
        <v>25.5</v>
      </c>
      <c r="G112" s="32">
        <v>2.5499999999999998E-2</v>
      </c>
      <c r="H112" s="32">
        <v>75.174987793</v>
      </c>
      <c r="I112" s="32">
        <v>87.1635055542</v>
      </c>
      <c r="J112" s="32">
        <v>80.016617419699998</v>
      </c>
      <c r="K112" s="33">
        <v>3.55456957626</v>
      </c>
      <c r="L112" s="33"/>
      <c r="O112" s="32">
        <f t="shared" si="42"/>
        <v>91.821478481031917</v>
      </c>
      <c r="P112" s="32">
        <f>AVERAGE(O111:O113)</f>
        <v>91.474859680415477</v>
      </c>
      <c r="T112" s="31"/>
      <c r="AF112" s="32" t="e">
        <f t="shared" si="44"/>
        <v>#DIV/0!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74.840393066399997</v>
      </c>
      <c r="I113" s="11">
        <v>86.963462829600005</v>
      </c>
      <c r="J113" s="11">
        <v>79.895625305199999</v>
      </c>
      <c r="K113" s="13">
        <v>3.4888983548899999</v>
      </c>
      <c r="O113">
        <f t="shared" si="42"/>
        <v>91.682636385524873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72.162521362299998</v>
      </c>
      <c r="I114" s="11">
        <v>85.012535095199993</v>
      </c>
      <c r="J114" s="11">
        <v>78.422609665799996</v>
      </c>
      <c r="K114" s="13">
        <v>3.5514545040600001</v>
      </c>
      <c r="O114">
        <f t="shared" si="42"/>
        <v>89.99230657408134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68.947387695299994</v>
      </c>
      <c r="I115" s="11">
        <v>81.972564697300001</v>
      </c>
      <c r="J115" s="11">
        <v>75.149151306199997</v>
      </c>
      <c r="K115" s="13">
        <v>3.6350323600899999</v>
      </c>
      <c r="O115">
        <f t="shared" si="42"/>
        <v>86.23591451431696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47</v>
      </c>
      <c r="F116" s="11">
        <v>23.5</v>
      </c>
      <c r="G116" s="11">
        <v>2.35E-2</v>
      </c>
      <c r="H116" s="11">
        <v>63.630645752</v>
      </c>
      <c r="I116" s="11">
        <v>76.401283264200003</v>
      </c>
      <c r="J116" s="11">
        <v>70.323680958799997</v>
      </c>
      <c r="K116" s="13">
        <v>3.4957256488800001</v>
      </c>
      <c r="O116">
        <f t="shared" si="42"/>
        <v>80.698541954057248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56.431499481199999</v>
      </c>
      <c r="I117" s="11">
        <v>69.715209960899998</v>
      </c>
      <c r="J117" s="11">
        <v>63.325830187100003</v>
      </c>
      <c r="K117" s="13">
        <v>3.19685771789</v>
      </c>
      <c r="O117">
        <f t="shared" si="42"/>
        <v>72.668297427763036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49</v>
      </c>
      <c r="F118" s="11">
        <v>24.5</v>
      </c>
      <c r="G118" s="11">
        <v>2.4500000000000001E-2</v>
      </c>
      <c r="H118" s="11">
        <v>48.497051239000001</v>
      </c>
      <c r="I118" s="11">
        <v>59.679382324199999</v>
      </c>
      <c r="J118" s="11">
        <v>54.052890855400001</v>
      </c>
      <c r="K118" s="13">
        <v>2.9497480456999998</v>
      </c>
      <c r="O118">
        <f t="shared" si="42"/>
        <v>62.027320256288917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38.881866455100003</v>
      </c>
      <c r="I119" s="11">
        <v>48.199268341100002</v>
      </c>
      <c r="J119" s="11">
        <v>43.582420275799997</v>
      </c>
      <c r="K119" s="13">
        <v>2.2458832046900001</v>
      </c>
      <c r="O119">
        <f t="shared" si="42"/>
        <v>50.012139909833522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28.091138839700001</v>
      </c>
      <c r="I120" s="11">
        <v>35.933509826700003</v>
      </c>
      <c r="J120" s="11">
        <v>32.784479217499999</v>
      </c>
      <c r="K120" s="13">
        <v>1.8454297093400001</v>
      </c>
      <c r="O120">
        <f t="shared" si="42"/>
        <v>37.621177326103478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20.297357559200002</v>
      </c>
      <c r="I121" s="11">
        <v>24.696470260600002</v>
      </c>
      <c r="J121" s="11">
        <v>22.614949645999999</v>
      </c>
      <c r="K121" s="13">
        <v>1.2394707338199999</v>
      </c>
      <c r="O121">
        <f t="shared" si="42"/>
        <v>25.9513358503776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11.282897949200001</v>
      </c>
      <c r="I122" s="11">
        <v>15.6590614319</v>
      </c>
      <c r="J122" s="11">
        <v>13.9966438484</v>
      </c>
      <c r="K122" s="13">
        <v>1.04842404245</v>
      </c>
      <c r="O122">
        <f t="shared" si="42"/>
        <v>16.061570375956876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49</v>
      </c>
      <c r="F123" s="11">
        <v>24.5</v>
      </c>
      <c r="G123" s="11">
        <v>2.4500000000000001E-2</v>
      </c>
      <c r="H123" s="11">
        <v>5.6606884002699998</v>
      </c>
      <c r="I123" s="11">
        <v>9.4000196456899996</v>
      </c>
      <c r="J123" s="11">
        <v>7.4636981146699997</v>
      </c>
      <c r="K123" s="13">
        <v>0.88688449852499995</v>
      </c>
      <c r="O123">
        <f t="shared" si="42"/>
        <v>8.5648183830420574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1.8506937027000001</v>
      </c>
      <c r="I124" s="11">
        <v>5.6260151863100001</v>
      </c>
      <c r="J124" s="11">
        <v>3.5276818275499999</v>
      </c>
      <c r="K124" s="13">
        <v>0.80381799377999996</v>
      </c>
      <c r="O124">
        <f t="shared" si="42"/>
        <v>4.0481211461028552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0.70572358369800003</v>
      </c>
      <c r="I125" s="11">
        <v>3.4812734126999998</v>
      </c>
      <c r="J125" s="11">
        <v>2.0121176172699999</v>
      </c>
      <c r="K125" s="13">
        <v>0.63453857056399998</v>
      </c>
      <c r="O125">
        <f t="shared" si="42"/>
        <v>2.3089655680693131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0.844089508057</v>
      </c>
      <c r="I126" s="11">
        <v>3.1355884075199998</v>
      </c>
      <c r="J126" s="11">
        <v>1.6875555629900001</v>
      </c>
      <c r="K126" s="13">
        <v>0.57162582340800006</v>
      </c>
      <c r="O126">
        <f t="shared" si="42"/>
        <v>1.9365208354144015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61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2022-05-11T21:10:40Z</dcterms:modified>
</cp:coreProperties>
</file>