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14T\UM_ROIs\"/>
    </mc:Choice>
  </mc:AlternateContent>
  <xr:revisionPtr revIDLastSave="0" documentId="13_ncr:1_{F5DB4B3C-38CA-4CC8-8AED-F05F46B42D6C}" xr6:coauthVersionLast="47" xr6:coauthVersionMax="47" xr10:uidLastSave="{00000000-0000-0000-0000-000000000000}"/>
  <bookViews>
    <workbookView xWindow="510" yWindow="90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2" i="3" l="1"/>
  <c r="P74" i="3"/>
  <c r="AE39" i="3"/>
  <c r="AD39" i="3"/>
  <c r="AF39" i="3" s="1"/>
  <c r="AE38" i="3"/>
  <c r="AD38" i="3"/>
  <c r="AF38" i="3" s="1"/>
  <c r="AE37" i="3"/>
  <c r="AD37" i="3"/>
  <c r="AE36" i="3"/>
  <c r="AD36" i="3"/>
  <c r="AE35" i="3"/>
  <c r="AD35" i="3"/>
  <c r="AF35" i="3" s="1"/>
  <c r="AE34" i="3"/>
  <c r="AD34" i="3"/>
  <c r="AE33" i="3"/>
  <c r="AD33" i="3"/>
  <c r="AE32" i="3"/>
  <c r="AD32" i="3"/>
  <c r="AE31" i="3"/>
  <c r="AD31" i="3"/>
  <c r="AF31" i="3" s="1"/>
  <c r="AE30" i="3"/>
  <c r="AD30" i="3"/>
  <c r="AE29" i="3"/>
  <c r="AD29" i="3"/>
  <c r="AE28" i="3"/>
  <c r="AD28" i="3"/>
  <c r="AE27" i="3"/>
  <c r="AD27" i="3"/>
  <c r="AE26" i="3"/>
  <c r="AD26" i="3"/>
  <c r="AE25" i="3"/>
  <c r="AD25" i="3"/>
  <c r="AE24" i="3"/>
  <c r="AD24" i="3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E15" i="3"/>
  <c r="AD15" i="3"/>
  <c r="AE14" i="3"/>
  <c r="AD14" i="3"/>
  <c r="AE13" i="3"/>
  <c r="AD13" i="3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F34" i="3" s="1"/>
  <c r="AJ33" i="3"/>
  <c r="AJ32" i="3"/>
  <c r="AF32" i="3" s="1"/>
  <c r="AJ31" i="3"/>
  <c r="AK30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F17" i="3" s="1"/>
  <c r="AJ16" i="3"/>
  <c r="AF16" i="3" s="1"/>
  <c r="AJ15" i="3"/>
  <c r="AJ14" i="3"/>
  <c r="AJ13" i="3"/>
  <c r="AJ12" i="3"/>
  <c r="AJ11" i="3"/>
  <c r="AL8" i="3"/>
  <c r="AL39" i="3" s="1"/>
  <c r="AK8" i="3"/>
  <c r="AK39" i="3" s="1"/>
  <c r="AE11" i="3"/>
  <c r="AD11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M34" i="3"/>
  <c r="M33" i="3"/>
  <c r="O33" i="3" s="1"/>
  <c r="M32" i="3"/>
  <c r="M31" i="3"/>
  <c r="O31" i="3" s="1"/>
  <c r="M30" i="3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M11" i="3"/>
  <c r="O11" i="3" s="1"/>
  <c r="AG98" i="3"/>
  <c r="AF24" i="3"/>
  <c r="AF25" i="3"/>
  <c r="AF33" i="3"/>
  <c r="AK17" i="3" l="1"/>
  <c r="O34" i="3"/>
  <c r="O35" i="3"/>
  <c r="AK33" i="3"/>
  <c r="AF11" i="3"/>
  <c r="AL33" i="3"/>
  <c r="AK12" i="3"/>
  <c r="AF13" i="3"/>
  <c r="AF37" i="3"/>
  <c r="AF36" i="3"/>
  <c r="AK25" i="3"/>
  <c r="O12" i="3"/>
  <c r="AF14" i="3"/>
  <c r="AF30" i="3"/>
  <c r="O30" i="3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2" i="3"/>
  <c r="P36" i="3"/>
  <c r="AG36" i="3"/>
  <c r="C195" i="3"/>
  <c r="AG39" i="3"/>
  <c r="P39" i="3"/>
  <c r="C193" i="3"/>
  <c r="P37" i="3"/>
  <c r="AG37" i="3"/>
  <c r="C194" i="3"/>
  <c r="AG38" i="3"/>
  <c r="P38" i="3"/>
  <c r="C167" i="3"/>
  <c r="AG11" i="3"/>
  <c r="P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<sst xmlns="http://schemas.openxmlformats.org/spreadsheetml/2006/main" count="242" uniqueCount="65">
  <si>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</si>
  <si>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</si>
  <si>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</si>
  <si>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</si>
  <si>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</si>
  <si>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</si>
  <si>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</si>
  <si>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</si>
  <si>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</si>
  <si>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</si>
  <si>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</si>
  <si>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</si>
  <si>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</si>
  <si>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</si>
  <si>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</si>
  <si>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</si>
  <si>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</si>
  <si>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</si>
  <si>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</si>
  <si>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</si>
  <si>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</si>
  <si>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</si>
  <si>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</si>
  <si>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</si>
  <si>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</si>
  <si>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</si>
  <si>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</si>
  <si>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</si>
  <si>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</si>
  <si>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</si>
  <si>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</si>
  <si>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</si>
  <si>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</si>
  <si>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</si>
  <si>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</si>
  <si>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</si>
  <si>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</si>
  <si>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</si>
  <si>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</si>
  <si>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</si>
  <si>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</si>
  <si>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</si>
  <si>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</si>
  <si>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</si>
  <si>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</si>
  <si>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</si>
  <si>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</si>
  <si>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</si>
  <si>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</si>
  <si>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</si>
  <si>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</si>
  <si>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</si>
  <si>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</si>
  <si>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</si>
  <si>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</si>
  <si>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</si>
  <si>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</si>
  <si>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</si>
  <si>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</si>
  <si>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</si>
  <si>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 xml:space="preserve">MULTIPASS NOT ACQUIRED </t>
  </si>
  <si>
    <t>N</t>
  </si>
  <si>
    <t>L:\BRoss_Lab\MF_CIRP_Subgroups\IADP_WG_TCONS\DWIphantomRoundRobin\UWash_Data\ScannerNative_Format\UWMC-Bruker14T-3DWIscans\UW-00_CIRP-DWI-Run2\Bruker\CIRP_DWI.dm1\Processed2DSEQData</t>
  </si>
  <si>
    <t>8_DWI_T2w-label.mhd</t>
  </si>
  <si>
    <t>Temp Incl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</si>
</sst>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1.1557451836199999</c:v>
                </c:pt>
                <c:pt idx="2">
                  <c:v>0.964699927033</c:v>
                </c:pt>
                <c:pt idx="3">
                  <c:v>0.31036760444400002</c:v>
                </c:pt>
                <c:pt idx="4">
                  <c:v>0.56740577459300001</c:v>
                </c:pt>
                <c:pt idx="5">
                  <c:v>0.75581329440099998</c:v>
                </c:pt>
                <c:pt idx="6">
                  <c:v>0.98262666463899995</c:v>
                </c:pt>
                <c:pt idx="7">
                  <c:v>1.0841669216800001</c:v>
                </c:pt>
                <c:pt idx="8">
                  <c:v>1.1873734331100001</c:v>
                </c:pt>
                <c:pt idx="9">
                  <c:v>1.265837748</c:v>
                </c:pt>
                <c:pt idx="10">
                  <c:v>1.2817991691499999</c:v>
                </c:pt>
                <c:pt idx="11">
                  <c:v>1.2892193889600001</c:v>
                </c:pt>
                <c:pt idx="12">
                  <c:v>1.31211744785</c:v>
                </c:pt>
                <c:pt idx="13">
                  <c:v>1.3004483771299999</c:v>
                </c:pt>
                <c:pt idx="14">
                  <c:v>1.31017700911</c:v>
                </c:pt>
                <c:pt idx="15">
                  <c:v>1.3098179400000001</c:v>
                </c:pt>
                <c:pt idx="16">
                  <c:v>1.3077776598899999</c:v>
                </c:pt>
                <c:pt idx="17">
                  <c:v>1.2967493057299999</c:v>
                </c:pt>
                <c:pt idx="18">
                  <c:v>1.29747727156</c:v>
                </c:pt>
                <c:pt idx="19">
                  <c:v>1.28922698021</c:v>
                </c:pt>
                <c:pt idx="20">
                  <c:v>1.2641757983799999</c:v>
                </c:pt>
                <c:pt idx="21">
                  <c:v>1.2542972541299999</c:v>
                </c:pt>
                <c:pt idx="22">
                  <c:v>1.13929336679</c:v>
                </c:pt>
                <c:pt idx="23">
                  <c:v>0.96220807585099999</c:v>
                </c:pt>
                <c:pt idx="24">
                  <c:v>0.528925187588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371296"/>
        <c:axId val="543067464"/>
      </c:scatterChart>
      <c:valAx>
        <c:axId val="374371296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7464"/>
        <c:crosses val="autoZero"/>
        <c:crossBetween val="midCat"/>
        <c:majorUnit val="4"/>
      </c:valAx>
      <c:valAx>
        <c:axId val="54306746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37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2.1207778304819351</c:v>
                </c:pt>
                <c:pt idx="1">
                  <c:v>390.62620504507748</c:v>
                </c:pt>
                <c:pt idx="2">
                  <c:v>418.33124906651068</c:v>
                </c:pt>
                <c:pt idx="3">
                  <c:v>23.219276492817794</c:v>
                </c:pt>
                <c:pt idx="4">
                  <c:v>126.47169031927923</c:v>
                </c:pt>
                <c:pt idx="5">
                  <c:v>488.29061992365672</c:v>
                </c:pt>
                <c:pt idx="6">
                  <c:v>980.22641303989997</c:v>
                </c:pt>
                <c:pt idx="7">
                  <c:v>1297.4438371121248</c:v>
                </c:pt>
                <c:pt idx="8">
                  <c:v>1476.1932480848745</c:v>
                </c:pt>
                <c:pt idx="9">
                  <c:v>1431.0347526547073</c:v>
                </c:pt>
                <c:pt idx="10">
                  <c:v>1258.3053605414361</c:v>
                </c:pt>
                <c:pt idx="11">
                  <c:v>1154.2772794847767</c:v>
                </c:pt>
                <c:pt idx="12">
                  <c:v>1094.0326478090724</c:v>
                </c:pt>
                <c:pt idx="13">
                  <c:v>1061.2077177600702</c:v>
                </c:pt>
                <c:pt idx="14">
                  <c:v>1052.4931324121806</c:v>
                </c:pt>
                <c:pt idx="15">
                  <c:v>1075.1822483002109</c:v>
                </c:pt>
                <c:pt idx="16">
                  <c:v>1080.3685077423245</c:v>
                </c:pt>
                <c:pt idx="17">
                  <c:v>1080.5000762514242</c:v>
                </c:pt>
                <c:pt idx="18">
                  <c:v>1089.1083685616275</c:v>
                </c:pt>
                <c:pt idx="19">
                  <c:v>1111.6974628758414</c:v>
                </c:pt>
                <c:pt idx="20">
                  <c:v>1173.9887248691803</c:v>
                </c:pt>
                <c:pt idx="21">
                  <c:v>1297.4948485788311</c:v>
                </c:pt>
                <c:pt idx="22">
                  <c:v>1518.7899896923686</c:v>
                </c:pt>
                <c:pt idx="23">
                  <c:v>1801.2025259532613</c:v>
                </c:pt>
                <c:pt idx="24">
                  <c:v>1826.7848627402107</c:v>
                </c:pt>
                <c:pt idx="25">
                  <c:v>1742.5726006301888</c:v>
                </c:pt>
                <c:pt idx="26">
                  <c:v>197.32958121703015</c:v>
                </c:pt>
                <c:pt idx="27">
                  <c:v>14.246546676627952</c:v>
                </c:pt>
                <c:pt idx="28">
                  <c:v>8.8306153856313667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069816"/>
        <c:axId val="543063152"/>
      </c:scatterChart>
      <c:valAx>
        <c:axId val="543069816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3152"/>
        <c:crosses val="autoZero"/>
        <c:crossBetween val="midCat"/>
        <c:majorUnit val="4"/>
      </c:valAx>
      <c:valAx>
        <c:axId val="543063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9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1.8744281116163453</c:v>
                </c:pt>
                <c:pt idx="1">
                  <c:v>25.055922940234126</c:v>
                </c:pt>
                <c:pt idx="2">
                  <c:v>52.053591972538257</c:v>
                </c:pt>
                <c:pt idx="3">
                  <c:v>9.6297639770259078</c:v>
                </c:pt>
                <c:pt idx="4">
                  <c:v>40.113814898488762</c:v>
                </c:pt>
                <c:pt idx="5">
                  <c:v>97.002900112828371</c:v>
                </c:pt>
                <c:pt idx="6">
                  <c:v>119.44472235105601</c:v>
                </c:pt>
                <c:pt idx="7">
                  <c:v>126.81488087133651</c:v>
                </c:pt>
                <c:pt idx="8">
                  <c:v>115.86145074251998</c:v>
                </c:pt>
                <c:pt idx="9">
                  <c:v>94.827641034236379</c:v>
                </c:pt>
                <c:pt idx="10">
                  <c:v>80.567101048772145</c:v>
                </c:pt>
                <c:pt idx="11">
                  <c:v>72.844696515089183</c:v>
                </c:pt>
                <c:pt idx="12">
                  <c:v>65.679426165087349</c:v>
                </c:pt>
                <c:pt idx="13">
                  <c:v>65.266013394617261</c:v>
                </c:pt>
                <c:pt idx="14">
                  <c:v>63.392703032345821</c:v>
                </c:pt>
                <c:pt idx="15">
                  <c:v>64.849369084435054</c:v>
                </c:pt>
                <c:pt idx="16">
                  <c:v>65.525517132232721</c:v>
                </c:pt>
                <c:pt idx="17">
                  <c:v>67.096912573702483</c:v>
                </c:pt>
                <c:pt idx="18">
                  <c:v>67.496277749916572</c:v>
                </c:pt>
                <c:pt idx="19">
                  <c:v>70.126587891932687</c:v>
                </c:pt>
                <c:pt idx="20">
                  <c:v>78.083788666605273</c:v>
                </c:pt>
                <c:pt idx="21">
                  <c:v>88.570495413467697</c:v>
                </c:pt>
                <c:pt idx="22">
                  <c:v>132.52105903364833</c:v>
                </c:pt>
                <c:pt idx="23">
                  <c:v>229.64114782431895</c:v>
                </c:pt>
                <c:pt idx="24">
                  <c:v>589.52109228733673</c:v>
                </c:pt>
                <c:pt idx="25">
                  <c:v>1007.5424152143818</c:v>
                </c:pt>
                <c:pt idx="26">
                  <c:v>50.763543289881852</c:v>
                </c:pt>
                <c:pt idx="27">
                  <c:v>3.049028290189892</c:v>
                </c:pt>
                <c:pt idx="28">
                  <c:v>2.3088283440931248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73104"/>
        <c:axId val="544278984"/>
      </c:scatterChart>
      <c:valAx>
        <c:axId val="544273104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8984"/>
        <c:crosses val="autoZero"/>
        <c:crossBetween val="midCat"/>
        <c:majorUnit val="4"/>
      </c:valAx>
      <c:valAx>
        <c:axId val="544278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74280"/>
        <c:axId val="544276240"/>
      </c:scatterChart>
      <c:valAx>
        <c:axId val="544274280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6240"/>
        <c:crosses val="autoZero"/>
        <c:crossBetween val="midCat"/>
        <c:majorUnit val="4"/>
      </c:valAx>
      <c:valAx>
        <c:axId val="544276240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74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09624"/>
        <c:axId val="369110408"/>
      </c:scatterChart>
      <c:valAx>
        <c:axId val="369109624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10408"/>
        <c:crosses val="autoZero"/>
        <c:crossBetween val="midCat"/>
      </c:valAx>
      <c:valAx>
        <c:axId val="36911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09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895152"/>
        <c:axId val="373664072"/>
      </c:scatterChart>
      <c:valAx>
        <c:axId val="539895152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664072"/>
        <c:crosses val="autoZero"/>
        <c:crossBetween val="midCat"/>
      </c:valAx>
      <c:valAx>
        <c:axId val="37366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89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619640"/>
        <c:axId val="342133240"/>
      </c:scatterChart>
      <c:valAx>
        <c:axId val="369619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133240"/>
        <c:crosses val="autoZero"/>
        <c:crossBetween val="midCat"/>
      </c:valAx>
      <c:valAx>
        <c:axId val="34213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19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3" zoomScale="70" zoomScaleNormal="70" workbookViewId="0">
      <selection activeCell="P112" sqref="P11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25.528491509759416</v>
      </c>
      <c r="P8" s="23">
        <f>MAX(P11:P39) - MIN(P11:P39)</f>
        <v>46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64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3660</v>
      </c>
      <c r="F11" s="11">
        <v>1830</v>
      </c>
      <c r="G11" s="11">
        <v>1.83</v>
      </c>
      <c r="H11" s="11">
        <v>0</v>
      </c>
      <c r="I11" s="11">
        <v>0.171464771032</v>
      </c>
      <c r="J11" s="11">
        <v>2.2109039026E-4</v>
      </c>
      <c r="K11" s="11">
        <v>4.6416639314000004E-3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61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36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0.35468414425799999</v>
      </c>
      <c r="I12" s="11">
        <v>1.78597760201</v>
      </c>
      <c r="J12" s="11">
        <v>1.1557451836199999</v>
      </c>
      <c r="K12" s="11">
        <v>0.32947355332099998</v>
      </c>
      <c r="L12" s="12" t="s">
        <v>36</v>
      </c>
      <c r="M12">
        <f t="shared" si="1"/>
        <v>1.1557451836199999</v>
      </c>
      <c r="N12">
        <f t="shared" ref="N12:N39" si="5">IF(L12="Y",K12*$J$8,#N/A)</f>
        <v>0.32947355332099998</v>
      </c>
      <c r="O12">
        <f t="shared" ref="O12:O39" si="6">IF(L12="Y",(M12-$AJ12)^2,"")</f>
        <v>3.1075254968274944E-3</v>
      </c>
      <c r="P12">
        <f t="shared" ref="P12:P39" si="7">IF(L12="Y",$C12,"")</f>
        <v>-26</v>
      </c>
      <c r="Q12" s="12" t="s">
        <v>36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36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49</v>
      </c>
      <c r="F13" s="11">
        <v>24.5</v>
      </c>
      <c r="G13" s="11">
        <v>2.4500000000000001E-2</v>
      </c>
      <c r="H13" s="11">
        <v>0.36006748676299999</v>
      </c>
      <c r="I13" s="11">
        <v>1.4868173599200001</v>
      </c>
      <c r="J13" s="11">
        <v>0.964699927033</v>
      </c>
      <c r="K13" s="11">
        <v>0.317656129304</v>
      </c>
      <c r="L13" s="12" t="s">
        <v>36</v>
      </c>
      <c r="M13">
        <f t="shared" si="1"/>
        <v>0.964699927033</v>
      </c>
      <c r="N13">
        <f t="shared" si="5"/>
        <v>0.317656129304</v>
      </c>
      <c r="O13">
        <f t="shared" si="6"/>
        <v>1.8306109744875548E-2</v>
      </c>
      <c r="P13">
        <f t="shared" si="7"/>
        <v>-24</v>
      </c>
      <c r="Q13" s="12" t="s">
        <v>36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36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</v>
      </c>
      <c r="I14" s="11">
        <v>0.87680864334099995</v>
      </c>
      <c r="J14" s="11">
        <v>0.31036760444400002</v>
      </c>
      <c r="K14" s="11">
        <v>0.24712408644799999</v>
      </c>
      <c r="L14" s="12" t="s">
        <v>36</v>
      </c>
      <c r="M14">
        <f t="shared" si="1"/>
        <v>0.31036760444400002</v>
      </c>
      <c r="N14">
        <f t="shared" si="5"/>
        <v>0.24712408644799999</v>
      </c>
      <c r="O14">
        <f t="shared" si="6"/>
        <v>0.62351932011150735</v>
      </c>
      <c r="P14">
        <f t="shared" si="7"/>
        <v>-22</v>
      </c>
      <c r="Q14" s="12" t="s">
        <v>36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36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0.47114187479000003</v>
      </c>
      <c r="I15" s="11">
        <v>0.80018907785399995</v>
      </c>
      <c r="J15" s="11">
        <v>0.56740577459300001</v>
      </c>
      <c r="K15" s="11">
        <v>7.6372790091600001E-2</v>
      </c>
      <c r="L15" s="12" t="s">
        <v>36</v>
      </c>
      <c r="M15">
        <f t="shared" si="1"/>
        <v>0.56740577459300001</v>
      </c>
      <c r="N15">
        <f t="shared" si="5"/>
        <v>7.6372790091600001E-2</v>
      </c>
      <c r="O15">
        <f t="shared" si="6"/>
        <v>0.28365660893688238</v>
      </c>
      <c r="P15">
        <f t="shared" si="7"/>
        <v>-20</v>
      </c>
      <c r="Q15" s="12" t="s">
        <v>36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36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48</v>
      </c>
      <c r="F16" s="11">
        <v>24</v>
      </c>
      <c r="G16" s="11">
        <v>2.4E-2</v>
      </c>
      <c r="H16" s="11">
        <v>0.71984314918500003</v>
      </c>
      <c r="I16" s="11">
        <v>0.81718635559099995</v>
      </c>
      <c r="J16" s="11">
        <v>0.75581329440099998</v>
      </c>
      <c r="K16" s="11">
        <v>2.3302066229299999E-2</v>
      </c>
      <c r="L16" s="12" t="s">
        <v>36</v>
      </c>
      <c r="M16">
        <f t="shared" si="1"/>
        <v>0.75581329440099998</v>
      </c>
      <c r="N16">
        <f t="shared" si="5"/>
        <v>2.3302066229299999E-2</v>
      </c>
      <c r="O16">
        <f t="shared" si="6"/>
        <v>0.11846448831109277</v>
      </c>
      <c r="P16">
        <f t="shared" si="7"/>
        <v>-18</v>
      </c>
      <c r="Q16" s="12" t="s">
        <v>36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36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0.94439393281899997</v>
      </c>
      <c r="I17" s="11">
        <v>1.0247194767000001</v>
      </c>
      <c r="J17" s="11">
        <v>0.98262666463899995</v>
      </c>
      <c r="K17" s="11">
        <v>1.7601439362199999E-2</v>
      </c>
      <c r="L17" s="12" t="s">
        <v>36</v>
      </c>
      <c r="M17">
        <f t="shared" si="1"/>
        <v>0.98262666463899995</v>
      </c>
      <c r="N17">
        <f t="shared" si="5"/>
        <v>1.7601439362199999E-2</v>
      </c>
      <c r="O17">
        <f t="shared" si="6"/>
        <v>1.3776499853765806E-2</v>
      </c>
      <c r="P17">
        <f t="shared" si="7"/>
        <v>-16</v>
      </c>
      <c r="Q17" s="12" t="s">
        <v>36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36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48</v>
      </c>
      <c r="F18" s="11">
        <v>24</v>
      </c>
      <c r="G18" s="11">
        <v>2.4E-2</v>
      </c>
      <c r="H18" s="11">
        <v>1.0231288671500001</v>
      </c>
      <c r="I18" s="11">
        <v>1.1371198892600001</v>
      </c>
      <c r="J18" s="11">
        <v>1.0841669216800001</v>
      </c>
      <c r="K18" s="11">
        <v>2.7003037867799999E-2</v>
      </c>
      <c r="L18" s="12" t="s">
        <v>36</v>
      </c>
      <c r="M18">
        <f t="shared" si="1"/>
        <v>1.0841669216800001</v>
      </c>
      <c r="N18">
        <f t="shared" si="5"/>
        <v>2.7003037867799999E-2</v>
      </c>
      <c r="O18">
        <f t="shared" si="6"/>
        <v>2.5068636908725486E-4</v>
      </c>
      <c r="P18">
        <f t="shared" si="7"/>
        <v>-14</v>
      </c>
      <c r="Q18" s="12" t="s">
        <v>36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36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1.1476644277600001</v>
      </c>
      <c r="I19" s="11">
        <v>1.22723913193</v>
      </c>
      <c r="J19" s="11">
        <v>1.1873734331100001</v>
      </c>
      <c r="K19" s="11">
        <v>1.8458600039299999E-2</v>
      </c>
      <c r="L19" s="12" t="s">
        <v>36</v>
      </c>
      <c r="M19">
        <f t="shared" si="1"/>
        <v>1.1873734331100001</v>
      </c>
      <c r="N19">
        <f t="shared" si="5"/>
        <v>1.8458600039299999E-2</v>
      </c>
      <c r="O19">
        <f t="shared" si="6"/>
        <v>7.6341168134276462E-3</v>
      </c>
      <c r="P19">
        <f t="shared" si="7"/>
        <v>-12</v>
      </c>
      <c r="Q19" s="12" t="s">
        <v>36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36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47</v>
      </c>
      <c r="F20" s="11">
        <v>23.5</v>
      </c>
      <c r="G20" s="11">
        <v>2.35E-2</v>
      </c>
      <c r="H20" s="11">
        <v>1.2430485487</v>
      </c>
      <c r="I20" s="11">
        <v>1.3186851739900001</v>
      </c>
      <c r="J20" s="11">
        <v>1.265837748</v>
      </c>
      <c r="K20" s="11">
        <v>1.52048404789E-2</v>
      </c>
      <c r="L20" s="12" t="s">
        <v>36</v>
      </c>
      <c r="M20">
        <f t="shared" si="1"/>
        <v>1.265837748</v>
      </c>
      <c r="N20">
        <f t="shared" si="5"/>
        <v>1.52048404789E-2</v>
      </c>
      <c r="O20">
        <f t="shared" si="6"/>
        <v>2.7502158661711486E-2</v>
      </c>
      <c r="P20">
        <f t="shared" si="7"/>
        <v>-10</v>
      </c>
      <c r="Q20" s="12" t="s">
        <v>36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36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1.25048744678</v>
      </c>
      <c r="I21" s="11">
        <v>1.3105883598300001</v>
      </c>
      <c r="J21" s="11">
        <v>1.2817991691499999</v>
      </c>
      <c r="K21" s="11">
        <v>1.7562151492200001E-2</v>
      </c>
      <c r="L21" s="12" t="s">
        <v>36</v>
      </c>
      <c r="M21">
        <f t="shared" si="1"/>
        <v>1.2817991691499999</v>
      </c>
      <c r="N21">
        <f t="shared" si="5"/>
        <v>1.7562151492200001E-2</v>
      </c>
      <c r="O21">
        <f t="shared" si="6"/>
        <v>3.3050937903630249E-2</v>
      </c>
      <c r="P21">
        <f t="shared" si="7"/>
        <v>-8</v>
      </c>
      <c r="Q21" s="12" t="s">
        <v>36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36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1.2211011648200001</v>
      </c>
      <c r="I22" s="11">
        <v>1.3373427391099999</v>
      </c>
      <c r="J22" s="11">
        <v>1.2892193889600001</v>
      </c>
      <c r="K22" s="11">
        <v>2.2141810207400001E-2</v>
      </c>
      <c r="L22" s="12" t="s">
        <v>36</v>
      </c>
      <c r="M22">
        <f t="shared" si="1"/>
        <v>1.2892193889600001</v>
      </c>
      <c r="N22">
        <f t="shared" si="5"/>
        <v>2.2141810207400001E-2</v>
      </c>
      <c r="O22">
        <f t="shared" si="6"/>
        <v>3.5803977158395776E-2</v>
      </c>
      <c r="P22">
        <f t="shared" si="7"/>
        <v>-6</v>
      </c>
      <c r="Q22" s="12" t="s">
        <v>36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36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1.2795417308799999</v>
      </c>
      <c r="I23" s="11">
        <v>1.3609379530000001</v>
      </c>
      <c r="J23" s="11">
        <v>1.31211744785</v>
      </c>
      <c r="K23" s="11">
        <v>1.9060098304E-2</v>
      </c>
      <c r="L23" s="12" t="s">
        <v>36</v>
      </c>
      <c r="M23">
        <f t="shared" si="1"/>
        <v>1.31211744785</v>
      </c>
      <c r="N23">
        <f t="shared" si="5"/>
        <v>1.9060098304E-2</v>
      </c>
      <c r="O23">
        <f t="shared" si="6"/>
        <v>4.4993811682397411E-2</v>
      </c>
      <c r="P23">
        <f t="shared" si="7"/>
        <v>-4</v>
      </c>
      <c r="Q23" s="12" t="s">
        <v>36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36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1.27651107311</v>
      </c>
      <c r="I24" s="11">
        <v>1.3331178426700001</v>
      </c>
      <c r="J24" s="11">
        <v>1.3004483771299999</v>
      </c>
      <c r="K24" s="11">
        <v>1.14053459683E-2</v>
      </c>
      <c r="L24" s="12" t="s">
        <v>36</v>
      </c>
      <c r="M24">
        <f t="shared" si="1"/>
        <v>1.3004483771299999</v>
      </c>
      <c r="N24">
        <f t="shared" si="5"/>
        <v>1.14053459683E-2</v>
      </c>
      <c r="O24">
        <f t="shared" si="6"/>
        <v>4.0179551894050647E-2</v>
      </c>
      <c r="P24">
        <f t="shared" si="7"/>
        <v>-2</v>
      </c>
      <c r="Q24" s="12" t="s">
        <v>36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36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1.2697565555600001</v>
      </c>
      <c r="I25" s="11">
        <v>1.33698320389</v>
      </c>
      <c r="J25" s="11">
        <v>1.31017700911</v>
      </c>
      <c r="K25" s="11">
        <v>1.3969419278700001E-2</v>
      </c>
      <c r="L25" s="12" t="s">
        <v>36</v>
      </c>
      <c r="M25">
        <f t="shared" si="1"/>
        <v>1.31017700911</v>
      </c>
      <c r="N25">
        <f t="shared" si="5"/>
        <v>1.3969419278700001E-2</v>
      </c>
      <c r="O25">
        <f t="shared" si="6"/>
        <v>4.417437515842499E-2</v>
      </c>
      <c r="P25">
        <f t="shared" si="7"/>
        <v>0</v>
      </c>
      <c r="Q25" s="12" t="s">
        <v>36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36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48</v>
      </c>
      <c r="F26" s="11">
        <v>24</v>
      </c>
      <c r="G26" s="11">
        <v>2.4E-2</v>
      </c>
      <c r="H26" s="11">
        <v>1.28313684464</v>
      </c>
      <c r="I26" s="11">
        <v>1.3433227539099999</v>
      </c>
      <c r="J26" s="11">
        <v>1.3098179400000001</v>
      </c>
      <c r="K26" s="11">
        <v>1.34426250702E-2</v>
      </c>
      <c r="L26" s="12" t="s">
        <v>36</v>
      </c>
      <c r="M26">
        <f t="shared" si="1"/>
        <v>1.3098179400000001</v>
      </c>
      <c r="N26">
        <f t="shared" si="5"/>
        <v>1.34426250702E-2</v>
      </c>
      <c r="O26">
        <f t="shared" si="6"/>
        <v>4.4023567945843591E-2</v>
      </c>
      <c r="P26">
        <f t="shared" si="7"/>
        <v>2</v>
      </c>
      <c r="Q26" s="12" t="s">
        <v>36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36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1.2679510116599999</v>
      </c>
      <c r="I27" s="11">
        <v>1.35702502728</v>
      </c>
      <c r="J27" s="11">
        <v>1.3077776598899999</v>
      </c>
      <c r="K27" s="11">
        <v>2.1586848010099999E-2</v>
      </c>
      <c r="L27" s="12" t="s">
        <v>36</v>
      </c>
      <c r="M27">
        <f t="shared" si="1"/>
        <v>1.3077776598899999</v>
      </c>
      <c r="N27">
        <f t="shared" si="5"/>
        <v>2.1586848010099999E-2</v>
      </c>
      <c r="O27">
        <f t="shared" si="6"/>
        <v>4.3171555949364455E-2</v>
      </c>
      <c r="P27">
        <f t="shared" si="7"/>
        <v>4</v>
      </c>
      <c r="Q27" s="12" t="s">
        <v>36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36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1.26073908806</v>
      </c>
      <c r="I28" s="11">
        <v>1.34217751026</v>
      </c>
      <c r="J28" s="11">
        <v>1.2967493057299999</v>
      </c>
      <c r="K28" s="11">
        <v>2.1018359396999999E-2</v>
      </c>
      <c r="L28" s="12" t="s">
        <v>36</v>
      </c>
      <c r="M28">
        <f t="shared" si="1"/>
        <v>1.2967493057299999</v>
      </c>
      <c r="N28">
        <f t="shared" si="5"/>
        <v>2.1018359396999999E-2</v>
      </c>
      <c r="O28">
        <f t="shared" si="6"/>
        <v>3.8710289305236942E-2</v>
      </c>
      <c r="P28">
        <f t="shared" si="7"/>
        <v>6</v>
      </c>
      <c r="Q28" s="12" t="s">
        <v>36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36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1.25717353821</v>
      </c>
      <c r="I29" s="11">
        <v>1.3388086557400001</v>
      </c>
      <c r="J29" s="11">
        <v>1.29747727156</v>
      </c>
      <c r="K29" s="11">
        <v>1.9682419473799999E-2</v>
      </c>
      <c r="L29" s="12" t="s">
        <v>36</v>
      </c>
      <c r="M29">
        <f t="shared" si="1"/>
        <v>1.29747727156</v>
      </c>
      <c r="N29">
        <f t="shared" si="5"/>
        <v>1.9682419473799999E-2</v>
      </c>
      <c r="O29">
        <f t="shared" si="6"/>
        <v>3.8997272782781964E-2</v>
      </c>
      <c r="P29">
        <f t="shared" si="7"/>
        <v>8</v>
      </c>
      <c r="Q29" s="12" t="s">
        <v>36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36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1.2091780901</v>
      </c>
      <c r="I30" s="11">
        <v>1.36621439457</v>
      </c>
      <c r="J30" s="11">
        <v>1.28922698021</v>
      </c>
      <c r="K30" s="11">
        <v>4.1918766834199997E-2</v>
      </c>
      <c r="L30" s="12" t="s">
        <v>36</v>
      </c>
      <c r="M30">
        <f t="shared" si="1"/>
        <v>1.28922698021</v>
      </c>
      <c r="N30">
        <f t="shared" si="5"/>
        <v>4.1918766834199997E-2</v>
      </c>
      <c r="O30">
        <f t="shared" si="6"/>
        <v>3.580685003939571E-2</v>
      </c>
      <c r="P30">
        <f t="shared" si="7"/>
        <v>10</v>
      </c>
      <c r="Q30" s="12" t="s">
        <v>36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36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1.1947224140199999</v>
      </c>
      <c r="I31" s="11">
        <v>1.3320996761299999</v>
      </c>
      <c r="J31" s="11">
        <v>1.2641757983799999</v>
      </c>
      <c r="K31" s="11">
        <v>3.2684823163800003E-2</v>
      </c>
      <c r="L31" s="12" t="s">
        <v>36</v>
      </c>
      <c r="M31">
        <f t="shared" si="1"/>
        <v>1.2641757983799999</v>
      </c>
      <c r="N31">
        <f t="shared" si="5"/>
        <v>3.2684823163800003E-2</v>
      </c>
      <c r="O31">
        <f t="shared" si="6"/>
        <v>2.6953692773710361E-2</v>
      </c>
      <c r="P31">
        <f t="shared" si="7"/>
        <v>12</v>
      </c>
      <c r="Q31" s="12" t="s">
        <v>36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36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1.1622803211199999</v>
      </c>
      <c r="I32" s="11">
        <v>1.3562591075899999</v>
      </c>
      <c r="J32" s="11">
        <v>1.2542972541299999</v>
      </c>
      <c r="K32" s="11">
        <v>5.43858464108E-2</v>
      </c>
      <c r="L32" s="12" t="s">
        <v>36</v>
      </c>
      <c r="M32">
        <f t="shared" si="1"/>
        <v>1.2542972541299999</v>
      </c>
      <c r="N32">
        <f t="shared" si="5"/>
        <v>5.43858464108E-2</v>
      </c>
      <c r="O32">
        <f t="shared" si="6"/>
        <v>2.3807642632057754E-2</v>
      </c>
      <c r="P32">
        <f t="shared" si="7"/>
        <v>14</v>
      </c>
      <c r="Q32" s="12" t="s">
        <v>36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36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1.07361209393</v>
      </c>
      <c r="I33" s="11">
        <v>1.22463142872</v>
      </c>
      <c r="J33" s="11">
        <v>1.13929336679</v>
      </c>
      <c r="K33" s="11">
        <v>4.33978784499E-2</v>
      </c>
      <c r="L33" s="12" t="s">
        <v>36</v>
      </c>
      <c r="M33">
        <f t="shared" si="1"/>
        <v>1.13929336679</v>
      </c>
      <c r="N33">
        <f t="shared" si="5"/>
        <v>4.33978784499E-2</v>
      </c>
      <c r="O33">
        <f t="shared" si="6"/>
        <v>1.543968673693471E-3</v>
      </c>
      <c r="P33">
        <f t="shared" si="7"/>
        <v>16</v>
      </c>
      <c r="Q33" s="12" t="s">
        <v>36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36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0.89595794677700002</v>
      </c>
      <c r="I34" s="11">
        <v>1.0418376922599999</v>
      </c>
      <c r="J34" s="11">
        <v>0.96220807585099999</v>
      </c>
      <c r="K34" s="11">
        <v>3.7450544011200002E-2</v>
      </c>
      <c r="L34" s="12" t="s">
        <v>36</v>
      </c>
      <c r="M34">
        <f t="shared" si="1"/>
        <v>0.96220807585099999</v>
      </c>
      <c r="N34">
        <f t="shared" si="5"/>
        <v>3.7450544011200002E-2</v>
      </c>
      <c r="O34">
        <f t="shared" si="6"/>
        <v>1.8986614360683798E-2</v>
      </c>
      <c r="P34">
        <f t="shared" si="7"/>
        <v>18</v>
      </c>
      <c r="Q34" s="12" t="s">
        <v>36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36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31">
        <v>0.43364745378500003</v>
      </c>
      <c r="I35" s="11">
        <v>0.64976745843899997</v>
      </c>
      <c r="J35" s="11">
        <v>0.528925187588</v>
      </c>
      <c r="K35" s="11">
        <v>5.5468555498399998E-2</v>
      </c>
      <c r="L35" s="12" t="s">
        <v>36</v>
      </c>
      <c r="M35">
        <f t="shared" si="1"/>
        <v>0.528925187588</v>
      </c>
      <c r="N35">
        <f t="shared" si="5"/>
        <v>5.5468555498399998E-2</v>
      </c>
      <c r="O35">
        <f t="shared" si="6"/>
        <v>0.32612644137140107</v>
      </c>
      <c r="P35">
        <f t="shared" si="7"/>
        <v>20</v>
      </c>
      <c r="Q35" s="12" t="s">
        <v>36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36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31">
        <v>-3.08539056697E-15</v>
      </c>
      <c r="I36" s="11">
        <v>0.72695422172500002</v>
      </c>
      <c r="J36" s="11">
        <v>0.31869556543400002</v>
      </c>
      <c r="K36" s="11">
        <v>0.223900500014</v>
      </c>
      <c r="L36" s="12" t="s">
        <v>61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61</v>
      </c>
      <c r="U36" s="11"/>
      <c r="V36" s="11"/>
      <c r="W36" s="11"/>
      <c r="X36" s="11"/>
      <c r="Y36" s="11"/>
      <c r="Z36" s="11"/>
      <c r="AA36" s="11"/>
      <c r="AB36" s="11"/>
      <c r="AC36" s="12" t="s">
        <v>36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47</v>
      </c>
      <c r="F37" s="11">
        <v>23.5</v>
      </c>
      <c r="G37" s="11">
        <v>2.35E-2</v>
      </c>
      <c r="H37" s="11">
        <v>0.29354435205500001</v>
      </c>
      <c r="I37" s="11">
        <v>0.97857624292400003</v>
      </c>
      <c r="J37" s="11">
        <v>0.62955643712200005</v>
      </c>
      <c r="K37" s="11">
        <v>0.17071286852699999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61</v>
      </c>
      <c r="U37" s="11"/>
      <c r="V37" s="11"/>
      <c r="W37" s="11"/>
      <c r="X37" s="11"/>
      <c r="Y37" s="11"/>
      <c r="Z37" s="11"/>
      <c r="AA37" s="11"/>
      <c r="AB37" s="11"/>
      <c r="AC37" s="12" t="s">
        <v>36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</v>
      </c>
      <c r="I38" s="11">
        <v>1.0988227129000001</v>
      </c>
      <c r="J38" s="11">
        <v>0.23551292523699999</v>
      </c>
      <c r="K38" s="11">
        <v>0.36254056342000002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61</v>
      </c>
      <c r="U38" s="11"/>
      <c r="V38" s="11"/>
      <c r="W38" s="11"/>
      <c r="X38" s="11"/>
      <c r="Y38" s="11"/>
      <c r="Z38" s="11"/>
      <c r="AA38" s="11"/>
      <c r="AB38" s="11"/>
      <c r="AC38" s="12" t="s">
        <v>36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49</v>
      </c>
      <c r="F39" s="11">
        <v>24.5</v>
      </c>
      <c r="G39" s="11">
        <v>2.4500000000000001E-2</v>
      </c>
      <c r="H39" s="11">
        <v>0</v>
      </c>
      <c r="I39" s="11">
        <v>0.85122722387299998</v>
      </c>
      <c r="J39" s="11">
        <v>8.6615392139999997E-2</v>
      </c>
      <c r="K39" s="11">
        <v>0.20872810243600001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61</v>
      </c>
      <c r="U39" s="11"/>
      <c r="V39" s="11"/>
      <c r="W39" s="11"/>
      <c r="X39" s="11"/>
      <c r="Y39" s="11"/>
      <c r="Z39" s="11"/>
      <c r="AA39" s="11"/>
      <c r="AB39" s="11"/>
      <c r="AC39" s="12" t="s">
        <v>36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3660</v>
      </c>
      <c r="F60" s="11">
        <v>1830</v>
      </c>
      <c r="G60" s="11">
        <v>1.83</v>
      </c>
      <c r="H60" s="11">
        <v>1284.86450195</v>
      </c>
      <c r="I60" s="11">
        <v>16256.3291016</v>
      </c>
      <c r="J60" s="11">
        <v>6375.2203440200001</v>
      </c>
      <c r="K60" s="13">
        <v>1969.39005223</v>
      </c>
      <c r="O60">
        <f t="shared" ref="O60:O88" si="12">J60/P$60</f>
        <v>2.1207778304819351</v>
      </c>
      <c r="P60">
        <f>K$60/(SQRT(2-(PI()/2)))</f>
        <v>3006.0764745787947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107593.429688</v>
      </c>
      <c r="I61" s="11">
        <v>4692381</v>
      </c>
      <c r="J61" s="11">
        <v>1174252.2453399999</v>
      </c>
      <c r="K61" s="13">
        <v>1182401.0528899999</v>
      </c>
      <c r="O61">
        <f t="shared" si="12"/>
        <v>390.62620504507748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49</v>
      </c>
      <c r="F62" s="11">
        <v>24.5</v>
      </c>
      <c r="G62" s="11">
        <v>2.4500000000000001E-2</v>
      </c>
      <c r="H62" s="11">
        <v>182506.625</v>
      </c>
      <c r="I62" s="11">
        <v>3134845.75</v>
      </c>
      <c r="J62" s="11">
        <v>1257535.7264</v>
      </c>
      <c r="K62" s="13">
        <v>965591.02722599998</v>
      </c>
      <c r="O62">
        <f t="shared" si="12"/>
        <v>418.33124906651068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13742.4638672</v>
      </c>
      <c r="I63" s="11">
        <v>297809.25</v>
      </c>
      <c r="J63" s="11">
        <v>69798.920821799999</v>
      </c>
      <c r="K63" s="13">
        <v>67210.486694699997</v>
      </c>
      <c r="O63">
        <f t="shared" si="12"/>
        <v>23.219276492817794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34244.4296875</v>
      </c>
      <c r="I64" s="11">
        <v>951414.1875</v>
      </c>
      <c r="J64" s="11">
        <v>380183.57296899997</v>
      </c>
      <c r="K64" s="13">
        <v>236164.40203900001</v>
      </c>
      <c r="O64">
        <f t="shared" si="12"/>
        <v>126.47169031927923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48</v>
      </c>
      <c r="F65" s="11">
        <v>24</v>
      </c>
      <c r="G65" s="11">
        <v>2.4E-2</v>
      </c>
      <c r="H65" s="11">
        <v>1063644.375</v>
      </c>
      <c r="I65" s="11">
        <v>1945675.875</v>
      </c>
      <c r="J65" s="11">
        <v>1467838.9453100001</v>
      </c>
      <c r="K65" s="13">
        <v>239764.14706399999</v>
      </c>
      <c r="O65">
        <f t="shared" si="12"/>
        <v>488.29061992365672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2618609.75</v>
      </c>
      <c r="I66" s="11">
        <v>3366624.25</v>
      </c>
      <c r="J66" s="11">
        <v>2946635.56</v>
      </c>
      <c r="K66" s="13">
        <v>169033.521741</v>
      </c>
      <c r="O66">
        <f t="shared" si="12"/>
        <v>980.22641303989997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48</v>
      </c>
      <c r="F67" s="11">
        <v>24</v>
      </c>
      <c r="G67" s="11">
        <v>2.4E-2</v>
      </c>
      <c r="H67" s="11">
        <v>3424108</v>
      </c>
      <c r="I67" s="11">
        <v>4429989</v>
      </c>
      <c r="J67" s="11">
        <v>3900215.3958299998</v>
      </c>
      <c r="K67" s="13">
        <v>242984.92658900001</v>
      </c>
      <c r="O67">
        <f t="shared" si="12"/>
        <v>1297.4438371121248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4017268.5</v>
      </c>
      <c r="I68" s="11">
        <v>4836453.5</v>
      </c>
      <c r="J68" s="11">
        <v>4437549.7949999999</v>
      </c>
      <c r="K68" s="13">
        <v>191462.09970399999</v>
      </c>
      <c r="O68" s="6">
        <f t="shared" si="12"/>
        <v>1476.1932480848745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47</v>
      </c>
      <c r="F69" s="11">
        <v>23.5</v>
      </c>
      <c r="G69" s="11">
        <v>2.35E-2</v>
      </c>
      <c r="H69" s="11">
        <v>4014251.75</v>
      </c>
      <c r="I69" s="11">
        <v>4552889.5</v>
      </c>
      <c r="J69" s="11">
        <v>4301799.9042600002</v>
      </c>
      <c r="K69" s="13">
        <v>125238.633533</v>
      </c>
      <c r="O69" s="6">
        <f t="shared" si="12"/>
        <v>1431.0347526547073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3513880.75</v>
      </c>
      <c r="I70" s="11">
        <v>4138269.25</v>
      </c>
      <c r="J70" s="11">
        <v>3782562.1421599998</v>
      </c>
      <c r="K70" s="13">
        <v>119858.68834399999</v>
      </c>
      <c r="O70" s="6">
        <f t="shared" si="12"/>
        <v>1258.3053605414361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3204061</v>
      </c>
      <c r="I71" s="11">
        <v>3888391</v>
      </c>
      <c r="J71" s="11">
        <v>3469845.7749999999</v>
      </c>
      <c r="K71" s="13">
        <v>133332.93447499999</v>
      </c>
      <c r="O71" s="6">
        <f t="shared" si="12"/>
        <v>1154.2772794847767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2949993</v>
      </c>
      <c r="I72" s="11">
        <v>3749346.25</v>
      </c>
      <c r="J72" s="11">
        <v>3288745.8050000002</v>
      </c>
      <c r="K72" s="13">
        <v>209165.36634499999</v>
      </c>
      <c r="O72" s="6">
        <f t="shared" si="12"/>
        <v>1094.0326478090724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2821785.75</v>
      </c>
      <c r="I73" s="11">
        <v>3741190.25</v>
      </c>
      <c r="J73" s="11">
        <v>3190071.5550000002</v>
      </c>
      <c r="K73" s="13">
        <v>209236.82552499999</v>
      </c>
      <c r="O73" s="6">
        <f t="shared" si="12"/>
        <v>1061.2077177600702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50</v>
      </c>
      <c r="F74" s="33">
        <v>25</v>
      </c>
      <c r="G74" s="33">
        <v>2.5000000000000001E-2</v>
      </c>
      <c r="H74" s="33">
        <v>2925133.5</v>
      </c>
      <c r="I74" s="33">
        <v>3638959.75</v>
      </c>
      <c r="J74" s="33">
        <v>3163874.8450000002</v>
      </c>
      <c r="K74" s="34">
        <v>158991.839397</v>
      </c>
      <c r="L74" s="34"/>
      <c r="O74" s="33">
        <f t="shared" si="12"/>
        <v>1052.4931324121806</v>
      </c>
      <c r="P74" s="33">
        <f>AVERAGE(O73:O75)</f>
        <v>1062.961032824154</v>
      </c>
      <c r="T74" s="32"/>
      <c r="AF74" s="33" t="e">
        <f t="shared" si="14"/>
        <v>#DIV/0!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48</v>
      </c>
      <c r="F75" s="11">
        <v>24</v>
      </c>
      <c r="G75" s="11">
        <v>2.4E-2</v>
      </c>
      <c r="H75" s="11">
        <v>2929323.5</v>
      </c>
      <c r="I75" s="11">
        <v>3593821.75</v>
      </c>
      <c r="J75" s="11">
        <v>3232080.0625</v>
      </c>
      <c r="K75" s="13">
        <v>151725.71762400001</v>
      </c>
      <c r="O75" s="6">
        <f t="shared" si="12"/>
        <v>1075.1822483002109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2980997.25</v>
      </c>
      <c r="I76" s="11">
        <v>3915708.25</v>
      </c>
      <c r="J76" s="11">
        <v>3247670.355</v>
      </c>
      <c r="K76" s="13">
        <v>175001.83958199999</v>
      </c>
      <c r="O76" s="6">
        <f t="shared" si="12"/>
        <v>1080.3685077423245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3015241.75</v>
      </c>
      <c r="I77" s="11">
        <v>3726889</v>
      </c>
      <c r="J77" s="11">
        <v>3248065.86</v>
      </c>
      <c r="K77" s="13">
        <v>166210.03737100001</v>
      </c>
      <c r="O77" s="6">
        <f t="shared" si="12"/>
        <v>1080.5000762514242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3007979.5</v>
      </c>
      <c r="I78" s="11">
        <v>3538963.75</v>
      </c>
      <c r="J78" s="11">
        <v>3273943.0449999999</v>
      </c>
      <c r="K78" s="13">
        <v>121933.770777</v>
      </c>
      <c r="O78" s="6">
        <f t="shared" si="12"/>
        <v>1089.1083685616275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3047866</v>
      </c>
      <c r="I79" s="11">
        <v>3772082.75</v>
      </c>
      <c r="J79" s="11">
        <v>3341847.59</v>
      </c>
      <c r="K79" s="13">
        <v>175954.28000200001</v>
      </c>
      <c r="O79" s="6">
        <f t="shared" si="12"/>
        <v>1111.6974628758414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3114344</v>
      </c>
      <c r="I80" s="11">
        <v>4082014.5</v>
      </c>
      <c r="J80" s="11">
        <v>3529099.8872500001</v>
      </c>
      <c r="K80" s="13">
        <v>218792.02203600001</v>
      </c>
      <c r="O80" s="6">
        <f t="shared" si="12"/>
        <v>1173.9887248691803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3528405.5</v>
      </c>
      <c r="I81" s="11">
        <v>4119443</v>
      </c>
      <c r="J81" s="11">
        <v>3900368.7401999999</v>
      </c>
      <c r="K81" s="13">
        <v>122813.859794</v>
      </c>
      <c r="O81" s="6">
        <f t="shared" si="12"/>
        <v>1297.4948485788311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4108326.25</v>
      </c>
      <c r="I82" s="11">
        <v>4842766</v>
      </c>
      <c r="J82" s="11">
        <v>4565598.8578399997</v>
      </c>
      <c r="K82" s="13">
        <v>183042.593956</v>
      </c>
      <c r="O82" s="6">
        <f t="shared" si="12"/>
        <v>1518.7899896923686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5008960.5</v>
      </c>
      <c r="I83" s="11">
        <v>5491455</v>
      </c>
      <c r="J83" s="11">
        <v>5414552.5392199997</v>
      </c>
      <c r="K83" s="13">
        <v>99479.907867700007</v>
      </c>
      <c r="O83" s="6">
        <f t="shared" si="12"/>
        <v>1801.2025259532613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5491455</v>
      </c>
      <c r="I84" s="11">
        <v>5491455</v>
      </c>
      <c r="J84" s="11">
        <v>5491455</v>
      </c>
      <c r="K84" s="13">
        <v>0</v>
      </c>
      <c r="O84" s="6">
        <f t="shared" si="12"/>
        <v>1826.7848627402107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2744358.75</v>
      </c>
      <c r="I85" s="11">
        <v>5491455</v>
      </c>
      <c r="J85" s="11">
        <v>5238306.5</v>
      </c>
      <c r="K85" s="13">
        <v>557659.98291799997</v>
      </c>
      <c r="O85" s="6">
        <f t="shared" si="12"/>
        <v>1742.5726006301888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47</v>
      </c>
      <c r="F86" s="11">
        <v>23.5</v>
      </c>
      <c r="G86" s="11">
        <v>2.35E-2</v>
      </c>
      <c r="H86" s="11">
        <v>230884.5625</v>
      </c>
      <c r="I86" s="11">
        <v>1026271.5</v>
      </c>
      <c r="J86" s="11">
        <v>593187.81183499994</v>
      </c>
      <c r="K86" s="13">
        <v>193851.55989999999</v>
      </c>
      <c r="O86" s="6">
        <f t="shared" si="12"/>
        <v>197.32958121703015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8211.9599609399993</v>
      </c>
      <c r="I87" s="11">
        <v>134408</v>
      </c>
      <c r="J87" s="11">
        <v>42826.2088086</v>
      </c>
      <c r="K87" s="13">
        <v>31046.444594699999</v>
      </c>
      <c r="O87">
        <f t="shared" si="12"/>
        <v>14.246546676627952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49</v>
      </c>
      <c r="F88" s="11">
        <v>24.5</v>
      </c>
      <c r="G88" s="11">
        <v>2.4500000000000001E-2</v>
      </c>
      <c r="H88" s="11">
        <v>2904.9108886700001</v>
      </c>
      <c r="I88" s="11">
        <v>103291.929688</v>
      </c>
      <c r="J88" s="11">
        <v>26545.505166800001</v>
      </c>
      <c r="K88" s="13">
        <v>20518.1209456</v>
      </c>
      <c r="O88">
        <f t="shared" si="12"/>
        <v>8.8306153856313667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3660</v>
      </c>
      <c r="F98" s="11">
        <v>1830</v>
      </c>
      <c r="G98" s="11">
        <v>1.83</v>
      </c>
      <c r="H98" s="11">
        <v>0</v>
      </c>
      <c r="I98" s="11">
        <v>12761.8603516</v>
      </c>
      <c r="J98" s="11">
        <v>5608.7774103399997</v>
      </c>
      <c r="K98" s="13">
        <v>1960.33877874</v>
      </c>
      <c r="O98">
        <f t="shared" ref="O98:O126" si="42">J98/P$98</f>
        <v>1.8744281116163453</v>
      </c>
      <c r="P98">
        <f>K$98/(SQRT(2-(PI()/2)))</f>
        <v>2992.2606130269105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19847.7734375</v>
      </c>
      <c r="I99" s="11">
        <v>277531.84375</v>
      </c>
      <c r="J99" s="11">
        <v>74973.851337100001</v>
      </c>
      <c r="K99" s="13">
        <v>61183.326569800003</v>
      </c>
      <c r="O99">
        <f t="shared" si="42"/>
        <v>25.055922940234126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49</v>
      </c>
      <c r="F100" s="11">
        <v>24.5</v>
      </c>
      <c r="G100" s="11">
        <v>2.4500000000000001E-2</v>
      </c>
      <c r="H100" s="11">
        <v>19542.7128906</v>
      </c>
      <c r="I100" s="11">
        <v>731551.375</v>
      </c>
      <c r="J100" s="11">
        <v>155757.91302599999</v>
      </c>
      <c r="K100" s="13">
        <v>146038.82128</v>
      </c>
      <c r="O100">
        <f t="shared" si="42"/>
        <v>52.053591972538257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3905.3505859400002</v>
      </c>
      <c r="I101" s="11">
        <v>160840.609375</v>
      </c>
      <c r="J101" s="11">
        <v>28814.7634612</v>
      </c>
      <c r="K101" s="13">
        <v>32616.459615200001</v>
      </c>
      <c r="O101">
        <f t="shared" si="42"/>
        <v>9.6297639770259078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9438.04296875</v>
      </c>
      <c r="I102" s="11">
        <v>299634.15625</v>
      </c>
      <c r="J102" s="11">
        <v>120030.988359</v>
      </c>
      <c r="K102" s="13">
        <v>81949.532684599995</v>
      </c>
      <c r="O102">
        <f t="shared" si="42"/>
        <v>40.113814898488762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48</v>
      </c>
      <c r="F103" s="11">
        <v>24</v>
      </c>
      <c r="G103" s="11">
        <v>2.4E-2</v>
      </c>
      <c r="H103" s="11">
        <v>185069.3125</v>
      </c>
      <c r="I103" s="11">
        <v>369608.71875</v>
      </c>
      <c r="J103" s="11">
        <v>290257.95735699998</v>
      </c>
      <c r="K103" s="13">
        <v>50957.516886500001</v>
      </c>
      <c r="O103">
        <f t="shared" si="42"/>
        <v>97.002900112828371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294465.5</v>
      </c>
      <c r="I104" s="11">
        <v>412964.875</v>
      </c>
      <c r="J104" s="11">
        <v>357409.73812499997</v>
      </c>
      <c r="K104" s="13">
        <v>26957.965413499998</v>
      </c>
      <c r="O104">
        <f t="shared" si="42"/>
        <v>119.44472235105601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48</v>
      </c>
      <c r="F105" s="11">
        <v>24</v>
      </c>
      <c r="G105" s="11">
        <v>2.4E-2</v>
      </c>
      <c r="H105" s="11">
        <v>321211.28125</v>
      </c>
      <c r="I105" s="11">
        <v>415947.6875</v>
      </c>
      <c r="J105" s="11">
        <v>379463.17317700002</v>
      </c>
      <c r="K105" s="13">
        <v>19265.559099400001</v>
      </c>
      <c r="O105">
        <f t="shared" si="42"/>
        <v>126.81488087133651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304583.875</v>
      </c>
      <c r="I106" s="11">
        <v>380093.5625</v>
      </c>
      <c r="J106" s="11">
        <v>346687.65562500001</v>
      </c>
      <c r="K106" s="13">
        <v>16582.616620199999</v>
      </c>
      <c r="O106">
        <f t="shared" si="42"/>
        <v>115.86145074251998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47</v>
      </c>
      <c r="F107" s="11">
        <v>23.5</v>
      </c>
      <c r="G107" s="11">
        <v>2.35E-2</v>
      </c>
      <c r="H107" s="11">
        <v>261615.46875</v>
      </c>
      <c r="I107" s="11">
        <v>299428.8125</v>
      </c>
      <c r="J107" s="11">
        <v>283749.01529299997</v>
      </c>
      <c r="K107" s="13">
        <v>9128.3828918399995</v>
      </c>
      <c r="O107">
        <f t="shared" si="42"/>
        <v>94.827641034236379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221341.296875</v>
      </c>
      <c r="I108" s="11">
        <v>267345.03125</v>
      </c>
      <c r="J108" s="11">
        <v>241077.76317399999</v>
      </c>
      <c r="K108" s="13">
        <v>10564.551091400001</v>
      </c>
      <c r="O108">
        <f t="shared" si="42"/>
        <v>80.567101048772145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190314.984375</v>
      </c>
      <c r="I109" s="11">
        <v>249337.109375</v>
      </c>
      <c r="J109" s="11">
        <v>217970.31625</v>
      </c>
      <c r="K109" s="13">
        <v>14481.168428999999</v>
      </c>
      <c r="O109">
        <f t="shared" si="42"/>
        <v>72.844696515089183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168661.203125</v>
      </c>
      <c r="I110" s="11">
        <v>231312.296875</v>
      </c>
      <c r="J110" s="11">
        <v>196529.96</v>
      </c>
      <c r="K110" s="13">
        <v>15648.1792922</v>
      </c>
      <c r="O110">
        <f t="shared" si="42"/>
        <v>65.679426165087349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165373.953125</v>
      </c>
      <c r="I111" s="11">
        <v>226367.265625</v>
      </c>
      <c r="J111" s="11">
        <v>195292.92125000001</v>
      </c>
      <c r="K111" s="13">
        <v>13317.4936007</v>
      </c>
      <c r="O111">
        <f t="shared" si="42"/>
        <v>65.266013394617261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50</v>
      </c>
      <c r="F112" s="33">
        <v>25</v>
      </c>
      <c r="G112" s="33">
        <v>2.5000000000000001E-2</v>
      </c>
      <c r="H112" s="33">
        <v>171878.9375</v>
      </c>
      <c r="I112" s="33">
        <v>228379.171875</v>
      </c>
      <c r="J112" s="33">
        <v>189687.48843699999</v>
      </c>
      <c r="K112" s="34">
        <v>9753.8687271899998</v>
      </c>
      <c r="L112" s="34"/>
      <c r="O112" s="33">
        <f t="shared" si="42"/>
        <v>63.392703032345821</v>
      </c>
      <c r="P112" s="33">
        <f>AVERAGE(O111:O113)</f>
        <v>64.502695170466041</v>
      </c>
      <c r="T112" s="32"/>
      <c r="AF112" s="33" t="e">
        <f t="shared" si="44"/>
        <v>#DIV/0!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48</v>
      </c>
      <c r="F113" s="11">
        <v>24</v>
      </c>
      <c r="G113" s="11">
        <v>2.4E-2</v>
      </c>
      <c r="H113" s="11">
        <v>172535.828125</v>
      </c>
      <c r="I113" s="11">
        <v>223464.171875</v>
      </c>
      <c r="J113" s="11">
        <v>194046.212891</v>
      </c>
      <c r="K113" s="13">
        <v>10681.9667257</v>
      </c>
      <c r="O113">
        <f t="shared" si="42"/>
        <v>64.849369084435054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169899.59375</v>
      </c>
      <c r="I114" s="11">
        <v>233520.46875</v>
      </c>
      <c r="J114" s="11">
        <v>196069.42406300001</v>
      </c>
      <c r="K114" s="13">
        <v>15263.919185999999</v>
      </c>
      <c r="O114">
        <f t="shared" si="42"/>
        <v>65.525517132232721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172847.703125</v>
      </c>
      <c r="I115" s="11">
        <v>242391.296875</v>
      </c>
      <c r="J115" s="11">
        <v>200771.44875000001</v>
      </c>
      <c r="K115" s="13">
        <v>15421.7853201</v>
      </c>
      <c r="O115">
        <f t="shared" si="42"/>
        <v>67.096912573702483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172529.515625</v>
      </c>
      <c r="I116" s="11">
        <v>230314.6875</v>
      </c>
      <c r="J116" s="11">
        <v>201966.45343699999</v>
      </c>
      <c r="K116" s="13">
        <v>12307.189062199999</v>
      </c>
      <c r="O116">
        <f t="shared" si="42"/>
        <v>67.496277749916572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181744</v>
      </c>
      <c r="I117" s="11">
        <v>238465</v>
      </c>
      <c r="J117" s="11">
        <v>209837.02687500001</v>
      </c>
      <c r="K117" s="13">
        <v>15722.574038999999</v>
      </c>
      <c r="O117">
        <f t="shared" si="42"/>
        <v>70.126587891932687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200588.375</v>
      </c>
      <c r="I118" s="11">
        <v>274362.78125</v>
      </c>
      <c r="J118" s="11">
        <v>233647.04534300001</v>
      </c>
      <c r="K118" s="13">
        <v>16263.3592052</v>
      </c>
      <c r="O118">
        <f t="shared" si="42"/>
        <v>78.083788666605273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218065.96875</v>
      </c>
      <c r="I119" s="11">
        <v>334813.75</v>
      </c>
      <c r="J119" s="11">
        <v>265026.00490200002</v>
      </c>
      <c r="K119" s="13">
        <v>28090.099378200001</v>
      </c>
      <c r="O119">
        <f t="shared" si="42"/>
        <v>88.570495413467697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332058.96875</v>
      </c>
      <c r="I120" s="11">
        <v>470739.78125</v>
      </c>
      <c r="J120" s="11">
        <v>396537.54534299998</v>
      </c>
      <c r="K120" s="13">
        <v>36112.482819700002</v>
      </c>
      <c r="O120">
        <f t="shared" si="42"/>
        <v>132.52105903364833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586019.6875</v>
      </c>
      <c r="I121" s="11">
        <v>788579.5</v>
      </c>
      <c r="J121" s="11">
        <v>687146.16176499997</v>
      </c>
      <c r="K121" s="13">
        <v>52876.5808894</v>
      </c>
      <c r="O121">
        <f t="shared" si="42"/>
        <v>229.64114782431895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1351836.875</v>
      </c>
      <c r="I122" s="11">
        <v>2149560.5</v>
      </c>
      <c r="J122" s="11">
        <v>1764000.7450000001</v>
      </c>
      <c r="K122" s="13">
        <v>204329.02525999999</v>
      </c>
      <c r="O122">
        <f t="shared" si="42"/>
        <v>589.52109228733673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635218.875</v>
      </c>
      <c r="I123" s="11">
        <v>5491455</v>
      </c>
      <c r="J123" s="11">
        <v>3014829.4849999999</v>
      </c>
      <c r="K123" s="13">
        <v>1481364.63591</v>
      </c>
      <c r="O123">
        <f t="shared" si="42"/>
        <v>1007.5424152143818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47</v>
      </c>
      <c r="F124" s="11">
        <v>23.5</v>
      </c>
      <c r="G124" s="11">
        <v>2.35E-2</v>
      </c>
      <c r="H124" s="11">
        <v>73445.9453125</v>
      </c>
      <c r="I124" s="11">
        <v>261417.546875</v>
      </c>
      <c r="J124" s="11">
        <v>151897.75116399999</v>
      </c>
      <c r="K124" s="13">
        <v>46241.685527599999</v>
      </c>
      <c r="O124">
        <f t="shared" si="42"/>
        <v>50.763543289881852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3536.4301757799999</v>
      </c>
      <c r="I125" s="11">
        <v>24874.7167969</v>
      </c>
      <c r="J125" s="11">
        <v>9123.4872607399993</v>
      </c>
      <c r="K125" s="13">
        <v>5064.4399146799997</v>
      </c>
      <c r="O125">
        <f t="shared" si="42"/>
        <v>3.049028290189892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49</v>
      </c>
      <c r="F126" s="11">
        <v>24.5</v>
      </c>
      <c r="G126" s="11">
        <v>2.4500000000000001E-2</v>
      </c>
      <c r="H126" s="11">
        <v>2091.6201171900002</v>
      </c>
      <c r="I126" s="11">
        <v>12949.0712891</v>
      </c>
      <c r="J126" s="11">
        <v>6908.61611627</v>
      </c>
      <c r="K126" s="13">
        <v>2547.0890963799998</v>
      </c>
      <c r="O126">
        <f t="shared" si="42"/>
        <v>2.3088283440931248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4" spans="3:17" x14ac:dyDescent="0.25">
      <c r="C164" s="2" t="s">
        <v>60</v>
      </c>
      <c r="D164" s="2"/>
      <c r="E164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2022-05-11T21:21:18Z</dcterms:modified>
</cp:coreProperties>
</file>