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Bruker_14T\UM_ROIs\"/>
    </mc:Choice>
  </mc:AlternateContent>
  <xr:revisionPtr revIDLastSave="0" documentId="13_ncr:1_{CF8690BB-3B2A-420D-8499-65AAC97F2BE1}" xr6:coauthVersionLast="47" xr6:coauthVersionMax="47" xr10:uidLastSave="{00000000-0000-0000-0000-000000000000}"/>
  <bookViews>
    <workbookView xWindow="1770" yWindow="1065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12" i="3" l="1"/>
  <c r="P74" i="3"/>
  <c r="AE39" i="3" l="1"/>
  <c r="AD39" i="3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E32" i="3"/>
  <c r="AD32" i="3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E24" i="3"/>
  <c r="AD24" i="3"/>
  <c r="AE23" i="3"/>
  <c r="AD23" i="3"/>
  <c r="AE22" i="3"/>
  <c r="AD22" i="3"/>
  <c r="AE21" i="3"/>
  <c r="AD21" i="3"/>
  <c r="AE20" i="3"/>
  <c r="AD20" i="3"/>
  <c r="AE19" i="3"/>
  <c r="AD19" i="3"/>
  <c r="AF19" i="3" s="1"/>
  <c r="AE18" i="3"/>
  <c r="AD18" i="3"/>
  <c r="AE17" i="3"/>
  <c r="AD17" i="3"/>
  <c r="AE16" i="3"/>
  <c r="AD16" i="3"/>
  <c r="AE15" i="3"/>
  <c r="AD15" i="3"/>
  <c r="AE14" i="3"/>
  <c r="AD14" i="3"/>
  <c r="AE13" i="3"/>
  <c r="AD13" i="3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F35" i="3" s="1"/>
  <c r="AJ34" i="3"/>
  <c r="AL33" i="3"/>
  <c r="AK33" i="3"/>
  <c r="AJ33" i="3"/>
  <c r="AJ32" i="3"/>
  <c r="AJ31" i="3"/>
  <c r="AJ30" i="3"/>
  <c r="AJ29" i="3"/>
  <c r="AJ28" i="3"/>
  <c r="AJ27" i="3"/>
  <c r="AJ26" i="3"/>
  <c r="AJ25" i="3"/>
  <c r="AF25" i="3" s="1"/>
  <c r="AJ24" i="3"/>
  <c r="AJ23" i="3"/>
  <c r="AJ22" i="3"/>
  <c r="AJ21" i="3"/>
  <c r="AJ20" i="3"/>
  <c r="AJ19" i="3"/>
  <c r="AJ18" i="3"/>
  <c r="AJ17" i="3"/>
  <c r="AF17" i="3" s="1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M36" i="3"/>
  <c r="O36" i="3" s="1"/>
  <c r="M35" i="3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M13" i="3"/>
  <c r="O13" i="3" s="1"/>
  <c r="M12" i="3"/>
  <c r="O12" i="3" s="1"/>
  <c r="M11" i="3"/>
  <c r="O11" i="3" s="1"/>
  <c r="AG98" i="3"/>
  <c r="AF16" i="3"/>
  <c r="AF24" i="3"/>
  <c r="AF31" i="3"/>
  <c r="AF32" i="3"/>
  <c r="AF33" i="3"/>
  <c r="AF34" i="3"/>
  <c r="AF14" i="3" l="1"/>
  <c r="AK17" i="3"/>
  <c r="O35" i="3"/>
  <c r="O37" i="3"/>
  <c r="AF11" i="3"/>
  <c r="AF20" i="3"/>
  <c r="AK25" i="3"/>
  <c r="AF13" i="3"/>
  <c r="O14" i="3"/>
  <c r="AF39" i="3"/>
  <c r="AK30" i="3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8" i="3" s="1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2" i="3"/>
  <c r="P36" i="3"/>
  <c r="AG36" i="3"/>
  <c r="C195" i="3"/>
  <c r="AG39" i="3"/>
  <c r="P39" i="3"/>
  <c r="C193" i="3"/>
  <c r="P37" i="3"/>
  <c r="AG37" i="3"/>
  <c r="C194" i="3"/>
  <c r="AG38" i="3"/>
  <c r="P38" i="3"/>
  <c r="C167" i="3"/>
  <c r="AG11" i="3"/>
  <c r="P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<sst xmlns="http://schemas.openxmlformats.org/spreadsheetml/2006/main" count="242" uniqueCount="65">
  <si>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</si>
  <si>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</si>
  <si>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</si>
  <si>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</si>
  <si>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</si>
  <si>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</si>
  <si>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</si>
  <si>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</si>
  <si>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</si>
  <si>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</si>
  <si>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</si>
  <si>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</si>
  <si>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</si>
  <si>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</si>
  <si>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</si>
  <si>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</si>
  <si>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</si>
  <si>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</si>
  <si>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</si>
  <si>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</si>
  <si>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</si>
  <si>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</si>
  <si>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</si>
  <si>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</si>
  <si>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</si>
  <si>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</si>
  <si>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</si>
  <si>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</si>
  <si>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</si>
  <si>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</si>
  <si>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</si>
  <si>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</si>
  <si>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</si>
  <si>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</si>
  <si>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</si>
  <si>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</si>
  <si>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</si>
  <si>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</si>
  <si>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</si>
  <si>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</si>
  <si>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</si>
  <si>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</si>
  <si>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</si>
  <si>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</si>
  <si>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</si>
  <si>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</si>
  <si>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</si>
  <si>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</si>
  <si>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</si>
  <si>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</si>
  <si>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</si>
  <si>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</si>
  <si>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</si>
  <si>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</si>
  <si>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</si>
  <si>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</si>
  <si>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</si>
  <si>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</si>
  <si>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</si>
  <si>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</si>
  <si>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L:\BRoss_Lab\MF_CIRP_Subgroups\IADP_WG_TCONS\DWIphantomRoundRobin\UWash_Data\ScannerNative_Format\UWMC-Bruker14T-3DWIscans\UW-00_CIRP-DWI-Run1\Bruker\CIRP_DWI.dj2\Processed2DSEQData</t>
  </si>
  <si>
    <t>5_DWI_T2w-label.mhd</t>
  </si>
  <si>
    <t xml:space="preserve">MULTIPASS NOT ACQUIRED </t>
  </si>
  <si>
    <t>N</t>
  </si>
  <si>
    <t>Temp Incl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</si>
</sst>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0.89534068931499999</c:v>
                </c:pt>
                <c:pt idx="2">
                  <c:v>0.70775910810800002</c:v>
                </c:pt>
                <c:pt idx="3">
                  <c:v>0.35564441382899997</c:v>
                </c:pt>
                <c:pt idx="4">
                  <c:v>0.81542985558500003</c:v>
                </c:pt>
                <c:pt idx="5">
                  <c:v>0.92447012536100004</c:v>
                </c:pt>
                <c:pt idx="6">
                  <c:v>1.0947540092500001</c:v>
                </c:pt>
                <c:pt idx="7">
                  <c:v>1.1817139673199999</c:v>
                </c:pt>
                <c:pt idx="8">
                  <c:v>1.2314414253399999</c:v>
                </c:pt>
                <c:pt idx="9">
                  <c:v>1.2711871862399999</c:v>
                </c:pt>
                <c:pt idx="10">
                  <c:v>1.27435735703</c:v>
                </c:pt>
                <c:pt idx="11">
                  <c:v>1.29534294792</c:v>
                </c:pt>
                <c:pt idx="12">
                  <c:v>1.29716995001</c:v>
                </c:pt>
                <c:pt idx="13">
                  <c:v>1.3006365574300001</c:v>
                </c:pt>
                <c:pt idx="14">
                  <c:v>1.29441692591</c:v>
                </c:pt>
                <c:pt idx="15">
                  <c:v>1.30519087076</c:v>
                </c:pt>
                <c:pt idx="16">
                  <c:v>1.2801331996900001</c:v>
                </c:pt>
                <c:pt idx="17">
                  <c:v>1.2846915377999999</c:v>
                </c:pt>
                <c:pt idx="18">
                  <c:v>1.2646803878799999</c:v>
                </c:pt>
                <c:pt idx="19">
                  <c:v>1.26618536848</c:v>
                </c:pt>
                <c:pt idx="20">
                  <c:v>1.17142156601</c:v>
                </c:pt>
                <c:pt idx="21">
                  <c:v>1.11488827537</c:v>
                </c:pt>
                <c:pt idx="22">
                  <c:v>1.0074137084300001</c:v>
                </c:pt>
                <c:pt idx="23">
                  <c:v>0.62233024251199998</c:v>
                </c:pt>
                <c:pt idx="24">
                  <c:v>0.13759294764300001</c:v>
                </c:pt>
                <c:pt idx="25">
                  <c:v>0.75037817920000005</c:v>
                </c:pt>
                <c:pt idx="26">
                  <c:v>0.83046640297200003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75064"/>
        <c:axId val="544275456"/>
      </c:scatterChart>
      <c:valAx>
        <c:axId val="54427506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275456"/>
        <c:crosses val="autoZero"/>
        <c:crossBetween val="midCat"/>
        <c:majorUnit val="4"/>
      </c:valAx>
      <c:valAx>
        <c:axId val="544275456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275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2.0414197038356847</c:v>
                </c:pt>
                <c:pt idx="1">
                  <c:v>127.58563859860124</c:v>
                </c:pt>
                <c:pt idx="2">
                  <c:v>39.872830718843232</c:v>
                </c:pt>
                <c:pt idx="3">
                  <c:v>28.391970107192019</c:v>
                </c:pt>
                <c:pt idx="4">
                  <c:v>206.37623668184224</c:v>
                </c:pt>
                <c:pt idx="5">
                  <c:v>539.80408194379891</c:v>
                </c:pt>
                <c:pt idx="6">
                  <c:v>978.43032430421874</c:v>
                </c:pt>
                <c:pt idx="7">
                  <c:v>1176.9977259217928</c:v>
                </c:pt>
                <c:pt idx="8">
                  <c:v>1063.3647362589718</c:v>
                </c:pt>
                <c:pt idx="9">
                  <c:v>880.27276575862652</c:v>
                </c:pt>
                <c:pt idx="10">
                  <c:v>720.72407180943821</c:v>
                </c:pt>
                <c:pt idx="11">
                  <c:v>634.38232240239051</c:v>
                </c:pt>
                <c:pt idx="12">
                  <c:v>590.5976711276935</c:v>
                </c:pt>
                <c:pt idx="13">
                  <c:v>576.15203068158337</c:v>
                </c:pt>
                <c:pt idx="14">
                  <c:v>583.48208209260292</c:v>
                </c:pt>
                <c:pt idx="15">
                  <c:v>589.20524801545605</c:v>
                </c:pt>
                <c:pt idx="16">
                  <c:v>602.34759001669647</c:v>
                </c:pt>
                <c:pt idx="17">
                  <c:v>601.93089322801677</c:v>
                </c:pt>
                <c:pt idx="18">
                  <c:v>637.65707812535618</c:v>
                </c:pt>
                <c:pt idx="19">
                  <c:v>686.72258207972982</c:v>
                </c:pt>
                <c:pt idx="20">
                  <c:v>724.32680805573659</c:v>
                </c:pt>
                <c:pt idx="21">
                  <c:v>904.01967253825535</c:v>
                </c:pt>
                <c:pt idx="22">
                  <c:v>1360.1120073000395</c:v>
                </c:pt>
                <c:pt idx="23">
                  <c:v>2082.734381960996</c:v>
                </c:pt>
                <c:pt idx="24">
                  <c:v>2072.0667685215658</c:v>
                </c:pt>
                <c:pt idx="25">
                  <c:v>498.6420722080976</c:v>
                </c:pt>
                <c:pt idx="26">
                  <c:v>53.966785949127882</c:v>
                </c:pt>
                <c:pt idx="27">
                  <c:v>9.7397322128135588</c:v>
                </c:pt>
                <c:pt idx="28">
                  <c:v>49.929469993707173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38688"/>
        <c:axId val="376341432"/>
      </c:scatterChart>
      <c:valAx>
        <c:axId val="376338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1432"/>
        <c:crosses val="autoZero"/>
        <c:crossBetween val="midCat"/>
        <c:majorUnit val="4"/>
      </c:valAx>
      <c:valAx>
        <c:axId val="376341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38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1.8224057407550032</c:v>
                </c:pt>
                <c:pt idx="1">
                  <c:v>23.912666944144917</c:v>
                </c:pt>
                <c:pt idx="2">
                  <c:v>9.6263266216117636</c:v>
                </c:pt>
                <c:pt idx="3">
                  <c:v>7.7034330884701907</c:v>
                </c:pt>
                <c:pt idx="4">
                  <c:v>38.845441833001345</c:v>
                </c:pt>
                <c:pt idx="5">
                  <c:v>79.57396979906656</c:v>
                </c:pt>
                <c:pt idx="6">
                  <c:v>99.853559263426163</c:v>
                </c:pt>
                <c:pt idx="7">
                  <c:v>99.74745867822071</c:v>
                </c:pt>
                <c:pt idx="8">
                  <c:v>81.04528977041079</c:v>
                </c:pt>
                <c:pt idx="9">
                  <c:v>61.571100121517098</c:v>
                </c:pt>
                <c:pt idx="10">
                  <c:v>50.114104372763876</c:v>
                </c:pt>
                <c:pt idx="11">
                  <c:v>42.137684640612633</c:v>
                </c:pt>
                <c:pt idx="12">
                  <c:v>39.055354810199013</c:v>
                </c:pt>
                <c:pt idx="13">
                  <c:v>37.816916503144576</c:v>
                </c:pt>
                <c:pt idx="14">
                  <c:v>38.859904881322919</c:v>
                </c:pt>
                <c:pt idx="15">
                  <c:v>38.301044934198607</c:v>
                </c:pt>
                <c:pt idx="16">
                  <c:v>41.317297277132994</c:v>
                </c:pt>
                <c:pt idx="17">
                  <c:v>40.881280666092422</c:v>
                </c:pt>
                <c:pt idx="18">
                  <c:v>45.200965325296856</c:v>
                </c:pt>
                <c:pt idx="19">
                  <c:v>48.529900162436689</c:v>
                </c:pt>
                <c:pt idx="20">
                  <c:v>62.843649421263649</c:v>
                </c:pt>
                <c:pt idx="21">
                  <c:v>88.40653384803727</c:v>
                </c:pt>
                <c:pt idx="22">
                  <c:v>167.6573178620701</c:v>
                </c:pt>
                <c:pt idx="23">
                  <c:v>588.1620215431725</c:v>
                </c:pt>
                <c:pt idx="24">
                  <c:v>1697.2039110078858</c:v>
                </c:pt>
                <c:pt idx="25">
                  <c:v>116.21517180859799</c:v>
                </c:pt>
                <c:pt idx="26">
                  <c:v>8.1581048275064347</c:v>
                </c:pt>
                <c:pt idx="27">
                  <c:v>2.3498320383272091</c:v>
                </c:pt>
                <c:pt idx="28">
                  <c:v>4.5586366161838274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2608"/>
        <c:axId val="376338296"/>
      </c:scatterChart>
      <c:valAx>
        <c:axId val="37634260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38296"/>
        <c:crosses val="autoZero"/>
        <c:crossBetween val="midCat"/>
        <c:majorUnit val="4"/>
      </c:valAx>
      <c:valAx>
        <c:axId val="376338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2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4568"/>
        <c:axId val="376343000"/>
      </c:scatterChart>
      <c:valAx>
        <c:axId val="376344568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3000"/>
        <c:crosses val="autoZero"/>
        <c:crossBetween val="midCat"/>
        <c:majorUnit val="4"/>
      </c:valAx>
      <c:valAx>
        <c:axId val="376343000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4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0648"/>
        <c:axId val="376341040"/>
      </c:scatterChart>
      <c:valAx>
        <c:axId val="376340648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1040"/>
        <c:crosses val="autoZero"/>
        <c:crossBetween val="midCat"/>
      </c:valAx>
      <c:valAx>
        <c:axId val="37634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0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3392"/>
        <c:axId val="376342216"/>
      </c:scatterChart>
      <c:valAx>
        <c:axId val="376343392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2216"/>
        <c:crosses val="autoZero"/>
        <c:crossBetween val="midCat"/>
      </c:valAx>
      <c:valAx>
        <c:axId val="37634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3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3784"/>
        <c:axId val="376344960"/>
      </c:scatterChart>
      <c:valAx>
        <c:axId val="376343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4960"/>
        <c:crosses val="autoZero"/>
        <c:crossBetween val="midCat"/>
      </c:valAx>
      <c:valAx>
        <c:axId val="37634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3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70" zoomScale="70" zoomScaleNormal="70" workbookViewId="0">
      <selection activeCell="P112" sqref="P112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28.896549520476814</v>
      </c>
      <c r="P8" s="23">
        <f>MAX(P11:P39) - MIN(P11:P39)</f>
        <v>50</v>
      </c>
      <c r="Q8" s="24"/>
      <c r="AE8" s="22"/>
      <c r="AF8" s="23">
        <f>100*SQRT(AVERAGE(AF11:AF39))/$AJ$8</f>
        <v>100.00000000000001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64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986</v>
      </c>
      <c r="F11" s="11">
        <v>493</v>
      </c>
      <c r="G11" s="11">
        <v>0.49299999999999999</v>
      </c>
      <c r="H11" s="11">
        <v>0</v>
      </c>
      <c r="I11" s="11">
        <v>0</v>
      </c>
      <c r="J11" s="11">
        <v>0</v>
      </c>
      <c r="K11" s="11">
        <v>0</v>
      </c>
      <c r="L11" s="12" t="s">
        <v>63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63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36</v>
      </c>
      <c r="AD11">
        <f>IF(AC11="Y",AA11*$J$8,#N/A)</f>
        <v>0</v>
      </c>
      <c r="AE11">
        <f>IF(AC11="Y",AB11*$J$8,#N/A)</f>
        <v>0</v>
      </c>
      <c r="AF11">
        <f>IF(AC11="Y",(AD11-$AJ11)^2,"")</f>
        <v>1.2100000000000002</v>
      </c>
      <c r="AG11">
        <f>IF(AC11="Y",$C11,"")</f>
        <v>-28</v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0</v>
      </c>
      <c r="I12" s="11">
        <v>1.6489742994300001</v>
      </c>
      <c r="J12" s="11">
        <v>0.89534068931499999</v>
      </c>
      <c r="K12" s="11">
        <v>0.47490770053199999</v>
      </c>
      <c r="L12" s="12" t="s">
        <v>36</v>
      </c>
      <c r="M12">
        <f t="shared" si="1"/>
        <v>0.89534068931499999</v>
      </c>
      <c r="N12">
        <f t="shared" ref="N12:N39" si="5">IF(L12="Y",K12*$J$8,#N/A)</f>
        <v>0.47490770053199999</v>
      </c>
      <c r="O12">
        <f t="shared" ref="O12:O39" si="6">IF(L12="Y",(M12-$AJ12)^2,"")</f>
        <v>4.1885433450059392E-2</v>
      </c>
      <c r="P12">
        <f t="shared" ref="P12:P39" si="7">IF(L12="Y",$C12,"")</f>
        <v>-26</v>
      </c>
      <c r="Q12" s="12" t="s">
        <v>36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36</v>
      </c>
      <c r="AD12">
        <f t="shared" ref="AD12:AD39" si="8">IF(AC12="Y",AA12*$J$8,#N/A)</f>
        <v>0</v>
      </c>
      <c r="AE12">
        <f t="shared" ref="AE12:AE39" si="9">IF(AC12="Y",AB12*$J$8,#N/A)</f>
        <v>0</v>
      </c>
      <c r="AF12">
        <f t="shared" ref="AF12:AF39" si="10">IF(AC12="Y",(AD12-$AJ12)^2,"")</f>
        <v>1.2100000000000002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0</v>
      </c>
      <c r="I13" s="11">
        <v>1.1256818771399999</v>
      </c>
      <c r="J13" s="11">
        <v>0.70775910810800002</v>
      </c>
      <c r="K13" s="11">
        <v>0.199542465196</v>
      </c>
      <c r="L13" s="12" t="s">
        <v>36</v>
      </c>
      <c r="M13">
        <f t="shared" si="1"/>
        <v>0.70775910810800002</v>
      </c>
      <c r="N13">
        <f t="shared" si="5"/>
        <v>0.199542465196</v>
      </c>
      <c r="O13">
        <f t="shared" si="6"/>
        <v>0.15385291727223169</v>
      </c>
      <c r="P13">
        <f t="shared" si="7"/>
        <v>-24</v>
      </c>
      <c r="Q13" s="12" t="s">
        <v>36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36</v>
      </c>
      <c r="AD13">
        <f t="shared" si="8"/>
        <v>0</v>
      </c>
      <c r="AE13">
        <f t="shared" si="9"/>
        <v>0</v>
      </c>
      <c r="AF13">
        <f t="shared" si="10"/>
        <v>1.2100000000000002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</v>
      </c>
      <c r="I14" s="11">
        <v>1.04429900646</v>
      </c>
      <c r="J14" s="11">
        <v>0.35564441382899997</v>
      </c>
      <c r="K14" s="11">
        <v>0.30525104074100001</v>
      </c>
      <c r="L14" s="12" t="s">
        <v>36</v>
      </c>
      <c r="M14">
        <f t="shared" si="1"/>
        <v>0.35564441382899997</v>
      </c>
      <c r="N14">
        <f t="shared" si="5"/>
        <v>0.30525104074100001</v>
      </c>
      <c r="O14">
        <f t="shared" si="6"/>
        <v>0.55406523866397306</v>
      </c>
      <c r="P14">
        <f t="shared" si="7"/>
        <v>-22</v>
      </c>
      <c r="Q14" s="12" t="s">
        <v>36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36</v>
      </c>
      <c r="AD14">
        <f t="shared" si="8"/>
        <v>0</v>
      </c>
      <c r="AE14">
        <f t="shared" si="9"/>
        <v>0</v>
      </c>
      <c r="AF14">
        <f t="shared" si="10"/>
        <v>1.2100000000000002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0.74688243866000004</v>
      </c>
      <c r="I15" s="11">
        <v>0.95894593000399997</v>
      </c>
      <c r="J15" s="11">
        <v>0.81542985558500003</v>
      </c>
      <c r="K15" s="11">
        <v>4.7643082252799999E-2</v>
      </c>
      <c r="L15" s="12" t="s">
        <v>36</v>
      </c>
      <c r="M15">
        <f t="shared" si="1"/>
        <v>0.81542985558500003</v>
      </c>
      <c r="N15">
        <f t="shared" si="5"/>
        <v>4.7643082252799999E-2</v>
      </c>
      <c r="O15">
        <f t="shared" si="6"/>
        <v>8.0980167092373989E-2</v>
      </c>
      <c r="P15">
        <f t="shared" si="7"/>
        <v>-20</v>
      </c>
      <c r="Q15" s="12" t="s">
        <v>36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36</v>
      </c>
      <c r="AD15">
        <f t="shared" si="8"/>
        <v>0</v>
      </c>
      <c r="AE15">
        <f t="shared" si="9"/>
        <v>0</v>
      </c>
      <c r="AF15">
        <f t="shared" si="10"/>
        <v>1.2100000000000002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47</v>
      </c>
      <c r="F16" s="11">
        <v>23.5</v>
      </c>
      <c r="G16" s="11">
        <v>2.35E-2</v>
      </c>
      <c r="H16" s="11">
        <v>0.89653068780900003</v>
      </c>
      <c r="I16" s="11">
        <v>0.99668508768099995</v>
      </c>
      <c r="J16" s="11">
        <v>0.92447012536100004</v>
      </c>
      <c r="K16" s="11">
        <v>1.89969651601E-2</v>
      </c>
      <c r="L16" s="12" t="s">
        <v>36</v>
      </c>
      <c r="M16">
        <f t="shared" si="1"/>
        <v>0.92447012536100004</v>
      </c>
      <c r="N16">
        <f t="shared" si="5"/>
        <v>1.89969651601E-2</v>
      </c>
      <c r="O16">
        <f t="shared" si="6"/>
        <v>3.0810736890783074E-2</v>
      </c>
      <c r="P16">
        <f t="shared" si="7"/>
        <v>-18</v>
      </c>
      <c r="Q16" s="12" t="s">
        <v>36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36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1.04861736298</v>
      </c>
      <c r="I17" s="11">
        <v>1.1376798152900001</v>
      </c>
      <c r="J17" s="11">
        <v>1.0947540092500001</v>
      </c>
      <c r="K17" s="11">
        <v>2.4367207055099999E-2</v>
      </c>
      <c r="L17" s="12" t="s">
        <v>36</v>
      </c>
      <c r="M17">
        <f t="shared" si="1"/>
        <v>1.0947540092500001</v>
      </c>
      <c r="N17">
        <f t="shared" si="5"/>
        <v>2.4367207055099999E-2</v>
      </c>
      <c r="O17">
        <f t="shared" si="6"/>
        <v>2.7520418949085402E-5</v>
      </c>
      <c r="P17">
        <f t="shared" si="7"/>
        <v>-16</v>
      </c>
      <c r="Q17" s="12" t="s">
        <v>36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36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1.14906656742</v>
      </c>
      <c r="I18" s="11">
        <v>1.21660423279</v>
      </c>
      <c r="J18" s="11">
        <v>1.1817139673199999</v>
      </c>
      <c r="K18" s="11">
        <v>1.8241672640400001E-2</v>
      </c>
      <c r="L18" s="12" t="s">
        <v>36</v>
      </c>
      <c r="M18">
        <f t="shared" si="1"/>
        <v>1.1817139673199999</v>
      </c>
      <c r="N18">
        <f t="shared" si="5"/>
        <v>1.8241672640400001E-2</v>
      </c>
      <c r="O18">
        <f t="shared" si="6"/>
        <v>6.677172455173996E-3</v>
      </c>
      <c r="P18">
        <f t="shared" si="7"/>
        <v>-14</v>
      </c>
      <c r="Q18" s="12" t="s">
        <v>36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36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1.17792415619</v>
      </c>
      <c r="I19" s="11">
        <v>1.2704343795799999</v>
      </c>
      <c r="J19" s="11">
        <v>1.2314414253399999</v>
      </c>
      <c r="K19" s="11">
        <v>1.7713229100600001E-2</v>
      </c>
      <c r="L19" s="12" t="s">
        <v>36</v>
      </c>
      <c r="M19">
        <f t="shared" si="1"/>
        <v>1.2314414253399999</v>
      </c>
      <c r="N19">
        <f t="shared" si="5"/>
        <v>1.7713229100600001E-2</v>
      </c>
      <c r="O19">
        <f t="shared" si="6"/>
        <v>1.7276848295410742E-2</v>
      </c>
      <c r="P19">
        <f t="shared" si="7"/>
        <v>-12</v>
      </c>
      <c r="Q19" s="12" t="s">
        <v>36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36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1.2363766431800001</v>
      </c>
      <c r="I20" s="11">
        <v>1.3038975000399999</v>
      </c>
      <c r="J20" s="11">
        <v>1.2711871862399999</v>
      </c>
      <c r="K20" s="11">
        <v>1.55929982582E-2</v>
      </c>
      <c r="L20" s="12" t="s">
        <v>36</v>
      </c>
      <c r="M20">
        <f t="shared" si="1"/>
        <v>1.2711871862399999</v>
      </c>
      <c r="N20">
        <f t="shared" si="5"/>
        <v>1.55929982582E-2</v>
      </c>
      <c r="O20">
        <f t="shared" si="6"/>
        <v>2.9305052732768393E-2</v>
      </c>
      <c r="P20">
        <f t="shared" si="7"/>
        <v>-10</v>
      </c>
      <c r="Q20" s="12" t="s">
        <v>36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36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1.2334212064700001</v>
      </c>
      <c r="I21" s="11">
        <v>1.3181606531100001</v>
      </c>
      <c r="J21" s="11">
        <v>1.27435735703</v>
      </c>
      <c r="K21" s="11">
        <v>1.9153988248499999E-2</v>
      </c>
      <c r="L21" s="12" t="s">
        <v>36</v>
      </c>
      <c r="M21">
        <f t="shared" si="1"/>
        <v>1.27435735703</v>
      </c>
      <c r="N21">
        <f t="shared" si="5"/>
        <v>1.9153988248499999E-2</v>
      </c>
      <c r="O21">
        <f t="shared" si="6"/>
        <v>3.0400487950486849E-2</v>
      </c>
      <c r="P21">
        <f t="shared" si="7"/>
        <v>-8</v>
      </c>
      <c r="Q21" s="12" t="s">
        <v>36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36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1.23227345943</v>
      </c>
      <c r="I22" s="11">
        <v>1.3301113843900001</v>
      </c>
      <c r="J22" s="11">
        <v>1.29534294792</v>
      </c>
      <c r="K22" s="11">
        <v>2.17270073508E-2</v>
      </c>
      <c r="L22" s="12" t="s">
        <v>36</v>
      </c>
      <c r="M22">
        <f t="shared" si="1"/>
        <v>1.29534294792</v>
      </c>
      <c r="N22">
        <f t="shared" si="5"/>
        <v>2.17270073508E-2</v>
      </c>
      <c r="O22">
        <f t="shared" si="6"/>
        <v>3.8158867302075815E-2</v>
      </c>
      <c r="P22">
        <f t="shared" si="7"/>
        <v>-6</v>
      </c>
      <c r="Q22" s="12" t="s">
        <v>36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36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1.25290191174</v>
      </c>
      <c r="I23" s="11">
        <v>1.3487290143999999</v>
      </c>
      <c r="J23" s="11">
        <v>1.29716995001</v>
      </c>
      <c r="K23" s="11">
        <v>1.84377971746E-2</v>
      </c>
      <c r="L23" s="12" t="s">
        <v>36</v>
      </c>
      <c r="M23">
        <f t="shared" si="1"/>
        <v>1.29716995001</v>
      </c>
      <c r="N23">
        <f t="shared" si="5"/>
        <v>1.84377971746E-2</v>
      </c>
      <c r="O23">
        <f t="shared" si="6"/>
        <v>3.8875989186945868E-2</v>
      </c>
      <c r="P23">
        <f t="shared" si="7"/>
        <v>-4</v>
      </c>
      <c r="Q23" s="12" t="s">
        <v>36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36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1.26343989372</v>
      </c>
      <c r="I24" s="11">
        <v>1.33746099472</v>
      </c>
      <c r="J24" s="11">
        <v>1.3006365574300001</v>
      </c>
      <c r="K24" s="11">
        <v>1.9287401330199998E-2</v>
      </c>
      <c r="L24" s="12" t="s">
        <v>36</v>
      </c>
      <c r="M24">
        <f t="shared" si="1"/>
        <v>1.3006365574300001</v>
      </c>
      <c r="N24">
        <f t="shared" si="5"/>
        <v>1.9287401330199998E-2</v>
      </c>
      <c r="O24">
        <f t="shared" si="6"/>
        <v>4.0255028177361679E-2</v>
      </c>
      <c r="P24">
        <f t="shared" si="7"/>
        <v>-2</v>
      </c>
      <c r="Q24" s="12" t="s">
        <v>36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36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1.26244723797</v>
      </c>
      <c r="I25" s="11">
        <v>1.3370662927600001</v>
      </c>
      <c r="J25" s="11">
        <v>1.29441692591</v>
      </c>
      <c r="K25" s="11">
        <v>1.8627067015200002E-2</v>
      </c>
      <c r="L25" s="12" t="s">
        <v>36</v>
      </c>
      <c r="M25">
        <f t="shared" si="1"/>
        <v>1.29441692591</v>
      </c>
      <c r="N25">
        <f t="shared" si="5"/>
        <v>1.8627067015200002E-2</v>
      </c>
      <c r="O25">
        <f t="shared" si="6"/>
        <v>3.7797941080294398E-2</v>
      </c>
      <c r="P25">
        <f t="shared" si="7"/>
        <v>0</v>
      </c>
      <c r="Q25" s="12" t="s">
        <v>36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36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1.2613487243699999</v>
      </c>
      <c r="I26" s="11">
        <v>1.3600474596000001</v>
      </c>
      <c r="J26" s="11">
        <v>1.30519087076</v>
      </c>
      <c r="K26" s="11">
        <v>2.7287512961100002E-2</v>
      </c>
      <c r="L26" s="12" t="s">
        <v>36</v>
      </c>
      <c r="M26">
        <f t="shared" si="1"/>
        <v>1.30519087076</v>
      </c>
      <c r="N26">
        <f t="shared" si="5"/>
        <v>2.7287512961100002E-2</v>
      </c>
      <c r="O26">
        <f t="shared" si="6"/>
        <v>4.2103293443246967E-2</v>
      </c>
      <c r="P26">
        <f t="shared" si="7"/>
        <v>2</v>
      </c>
      <c r="Q26" s="12" t="s">
        <v>36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36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1.2502944469499999</v>
      </c>
      <c r="I27" s="11">
        <v>1.3100813627200001</v>
      </c>
      <c r="J27" s="11">
        <v>1.2801331996900001</v>
      </c>
      <c r="K27" s="11">
        <v>1.4221131178499999E-2</v>
      </c>
      <c r="L27" s="12" t="s">
        <v>36</v>
      </c>
      <c r="M27">
        <f t="shared" si="1"/>
        <v>1.2801331996900001</v>
      </c>
      <c r="N27">
        <f t="shared" si="5"/>
        <v>1.4221131178499999E-2</v>
      </c>
      <c r="O27">
        <f t="shared" si="6"/>
        <v>3.2447969630557405E-2</v>
      </c>
      <c r="P27">
        <f t="shared" si="7"/>
        <v>4</v>
      </c>
      <c r="Q27" s="12" t="s">
        <v>36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36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1.2186733484300001</v>
      </c>
      <c r="I28" s="11">
        <v>1.3358976841000001</v>
      </c>
      <c r="J28" s="11">
        <v>1.2846915377999999</v>
      </c>
      <c r="K28" s="11">
        <v>2.5128698460200001E-2</v>
      </c>
      <c r="L28" s="12" t="s">
        <v>36</v>
      </c>
      <c r="M28">
        <f t="shared" si="1"/>
        <v>1.2846915377999999</v>
      </c>
      <c r="N28">
        <f t="shared" si="5"/>
        <v>2.5128698460200001E-2</v>
      </c>
      <c r="O28">
        <f t="shared" si="6"/>
        <v>3.4110964134928756E-2</v>
      </c>
      <c r="P28">
        <f t="shared" si="7"/>
        <v>6</v>
      </c>
      <c r="Q28" s="12" t="s">
        <v>36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36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1.2109789848300001</v>
      </c>
      <c r="I29" s="11">
        <v>1.3282080888700001</v>
      </c>
      <c r="J29" s="11">
        <v>1.2646803878799999</v>
      </c>
      <c r="K29" s="11">
        <v>2.1633029693399999E-2</v>
      </c>
      <c r="L29" s="12" t="s">
        <v>36</v>
      </c>
      <c r="M29">
        <f t="shared" si="1"/>
        <v>1.2646803878799999</v>
      </c>
      <c r="N29">
        <f t="shared" si="5"/>
        <v>2.1633029693399999E-2</v>
      </c>
      <c r="O29">
        <f t="shared" si="6"/>
        <v>2.7119630152307197E-2</v>
      </c>
      <c r="P29">
        <f t="shared" si="7"/>
        <v>8</v>
      </c>
      <c r="Q29" s="12" t="s">
        <v>36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36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52</v>
      </c>
      <c r="F30" s="11">
        <v>26</v>
      </c>
      <c r="G30" s="11">
        <v>2.5999999999999999E-2</v>
      </c>
      <c r="H30" s="11">
        <v>1.2213524579999999</v>
      </c>
      <c r="I30" s="11">
        <v>1.3184192180600001</v>
      </c>
      <c r="J30" s="11">
        <v>1.26618536848</v>
      </c>
      <c r="K30" s="11">
        <v>1.95141090067E-2</v>
      </c>
      <c r="L30" s="12" t="s">
        <v>36</v>
      </c>
      <c r="M30">
        <f t="shared" si="1"/>
        <v>1.26618536848</v>
      </c>
      <c r="N30">
        <f t="shared" si="5"/>
        <v>1.95141090067E-2</v>
      </c>
      <c r="O30">
        <f t="shared" si="6"/>
        <v>2.7617576696833335E-2</v>
      </c>
      <c r="P30">
        <f t="shared" si="7"/>
        <v>10</v>
      </c>
      <c r="Q30" s="12" t="s">
        <v>36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36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1.1145187616300001</v>
      </c>
      <c r="I31" s="11">
        <v>1.2321369648</v>
      </c>
      <c r="J31" s="11">
        <v>1.17142156601</v>
      </c>
      <c r="K31" s="11">
        <v>2.9930112566400002E-2</v>
      </c>
      <c r="L31" s="12" t="s">
        <v>36</v>
      </c>
      <c r="M31">
        <f t="shared" si="1"/>
        <v>1.17142156601</v>
      </c>
      <c r="N31">
        <f t="shared" si="5"/>
        <v>2.9930112566400002E-2</v>
      </c>
      <c r="O31">
        <f t="shared" si="6"/>
        <v>5.1010400913207785E-3</v>
      </c>
      <c r="P31">
        <f t="shared" si="7"/>
        <v>12</v>
      </c>
      <c r="Q31" s="12" t="s">
        <v>36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36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1.06533706188</v>
      </c>
      <c r="I32" s="11">
        <v>1.144069314</v>
      </c>
      <c r="J32" s="11">
        <v>1.11488827537</v>
      </c>
      <c r="K32" s="11">
        <v>1.6458903045100001E-2</v>
      </c>
      <c r="L32" s="12" t="s">
        <v>36</v>
      </c>
      <c r="M32">
        <f t="shared" si="1"/>
        <v>1.11488827537</v>
      </c>
      <c r="N32">
        <f t="shared" si="5"/>
        <v>1.6458903045100001E-2</v>
      </c>
      <c r="O32">
        <f t="shared" si="6"/>
        <v>2.2166074349294642E-4</v>
      </c>
      <c r="P32">
        <f t="shared" si="7"/>
        <v>14</v>
      </c>
      <c r="Q32" s="12" t="s">
        <v>36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36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49</v>
      </c>
      <c r="F33" s="11">
        <v>24.5</v>
      </c>
      <c r="G33" s="11">
        <v>2.4500000000000001E-2</v>
      </c>
      <c r="H33" s="11">
        <v>0.95862984657299999</v>
      </c>
      <c r="I33" s="11">
        <v>1.0451155901</v>
      </c>
      <c r="J33" s="11">
        <v>1.0074137084300001</v>
      </c>
      <c r="K33" s="11">
        <v>2.2189478959299999E-2</v>
      </c>
      <c r="L33" s="12" t="s">
        <v>36</v>
      </c>
      <c r="M33">
        <f t="shared" si="1"/>
        <v>1.0074137084300001</v>
      </c>
      <c r="N33">
        <f t="shared" si="5"/>
        <v>2.2189478959299999E-2</v>
      </c>
      <c r="O33">
        <f t="shared" si="6"/>
        <v>8.57222138668505E-3</v>
      </c>
      <c r="P33">
        <f t="shared" si="7"/>
        <v>16</v>
      </c>
      <c r="Q33" s="12" t="s">
        <v>36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36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0.53202003240600004</v>
      </c>
      <c r="I34" s="11">
        <v>0.74784713983499995</v>
      </c>
      <c r="J34" s="11">
        <v>0.62233024251199998</v>
      </c>
      <c r="K34" s="11">
        <v>5.1900890258200001E-2</v>
      </c>
      <c r="L34" s="12" t="s">
        <v>36</v>
      </c>
      <c r="M34">
        <f t="shared" si="1"/>
        <v>0.62233024251199998</v>
      </c>
      <c r="N34">
        <f t="shared" si="5"/>
        <v>5.1900890258200001E-2</v>
      </c>
      <c r="O34">
        <f t="shared" si="6"/>
        <v>0.22816839721864485</v>
      </c>
      <c r="P34">
        <f t="shared" si="7"/>
        <v>18</v>
      </c>
      <c r="Q34" s="12" t="s">
        <v>36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36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49</v>
      </c>
      <c r="F35" s="11">
        <v>24.5</v>
      </c>
      <c r="G35" s="11">
        <v>2.4500000000000001E-2</v>
      </c>
      <c r="H35" s="31">
        <v>-1.9623239817599999E-15</v>
      </c>
      <c r="I35" s="11">
        <v>0.37514996528599998</v>
      </c>
      <c r="J35" s="11">
        <v>0.13759294764300001</v>
      </c>
      <c r="K35" s="11">
        <v>0.109719776603</v>
      </c>
      <c r="L35" s="12" t="s">
        <v>36</v>
      </c>
      <c r="M35">
        <f t="shared" si="1"/>
        <v>0.13759294764300001</v>
      </c>
      <c r="N35">
        <f t="shared" si="5"/>
        <v>0.109719776603</v>
      </c>
      <c r="O35">
        <f t="shared" si="6"/>
        <v>0.92622733442648952</v>
      </c>
      <c r="P35">
        <f t="shared" si="7"/>
        <v>20</v>
      </c>
      <c r="Q35" s="12" t="s">
        <v>36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36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0.38886588811900002</v>
      </c>
      <c r="I36" s="11">
        <v>1.1120604276699999</v>
      </c>
      <c r="J36" s="11">
        <v>0.75037817920000005</v>
      </c>
      <c r="K36" s="11">
        <v>0.20458679574300001</v>
      </c>
      <c r="L36" s="12" t="s">
        <v>36</v>
      </c>
      <c r="M36">
        <f t="shared" si="1"/>
        <v>0.75037817920000005</v>
      </c>
      <c r="N36">
        <f t="shared" si="5"/>
        <v>0.20458679574300001</v>
      </c>
      <c r="O36">
        <f t="shared" si="6"/>
        <v>0.12223541757950734</v>
      </c>
      <c r="P36">
        <f t="shared" si="7"/>
        <v>22</v>
      </c>
      <c r="Q36" s="12" t="s">
        <v>36</v>
      </c>
      <c r="U36" s="11"/>
      <c r="V36" s="11"/>
      <c r="W36" s="11"/>
      <c r="X36" s="11"/>
      <c r="Y36" s="11"/>
      <c r="Z36" s="11"/>
      <c r="AA36" s="11"/>
      <c r="AB36" s="11"/>
      <c r="AC36" s="12" t="s">
        <v>36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47</v>
      </c>
      <c r="F37" s="11">
        <v>23.5</v>
      </c>
      <c r="G37" s="11">
        <v>2.35E-2</v>
      </c>
      <c r="H37" s="11">
        <v>0</v>
      </c>
      <c r="I37" s="11">
        <v>1.40584981441</v>
      </c>
      <c r="J37" s="11">
        <v>0.83046640297200003</v>
      </c>
      <c r="K37" s="11">
        <v>0.29783079313700001</v>
      </c>
      <c r="L37" s="12" t="s">
        <v>36</v>
      </c>
      <c r="M37">
        <f t="shared" si="1"/>
        <v>0.83046640297200003</v>
      </c>
      <c r="N37">
        <f t="shared" si="5"/>
        <v>0.29783079313700001</v>
      </c>
      <c r="O37">
        <f t="shared" si="6"/>
        <v>7.2648359926852327E-2</v>
      </c>
      <c r="P37">
        <f t="shared" si="7"/>
        <v>24</v>
      </c>
      <c r="Q37" s="12" t="s">
        <v>36</v>
      </c>
      <c r="U37" s="11"/>
      <c r="V37" s="11"/>
      <c r="W37" s="11"/>
      <c r="X37" s="11"/>
      <c r="Y37" s="11"/>
      <c r="Z37" s="11"/>
      <c r="AA37" s="11"/>
      <c r="AB37" s="11"/>
      <c r="AC37" s="12" t="s">
        <v>36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0</v>
      </c>
      <c r="I38" s="11">
        <v>1.0118240117999999</v>
      </c>
      <c r="J38" s="11">
        <v>9.8882896304099993E-2</v>
      </c>
      <c r="K38" s="11">
        <v>0.27755333485</v>
      </c>
      <c r="L38" s="12" t="s">
        <v>63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63</v>
      </c>
      <c r="U38" s="11"/>
      <c r="V38" s="11"/>
      <c r="W38" s="11"/>
      <c r="X38" s="11"/>
      <c r="Y38" s="11"/>
      <c r="Z38" s="11"/>
      <c r="AA38" s="11"/>
      <c r="AB38" s="11"/>
      <c r="AC38" s="12" t="s">
        <v>36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1.79289567471</v>
      </c>
      <c r="J39" s="11">
        <v>0.73116516073500004</v>
      </c>
      <c r="K39" s="11">
        <v>0.56414800561199996</v>
      </c>
      <c r="L39" s="12" t="s">
        <v>63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63</v>
      </c>
      <c r="U39" s="11"/>
      <c r="V39" s="11"/>
      <c r="W39" s="11"/>
      <c r="X39" s="11"/>
      <c r="Y39" s="11"/>
      <c r="Z39" s="11"/>
      <c r="AA39" s="11"/>
      <c r="AB39" s="11"/>
      <c r="AC39" s="12" t="s">
        <v>36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986</v>
      </c>
      <c r="F60" s="11">
        <v>493</v>
      </c>
      <c r="G60" s="11">
        <v>0.49299999999999999</v>
      </c>
      <c r="H60" s="11">
        <v>1101.99279785</v>
      </c>
      <c r="I60" s="11">
        <v>12121.9208984</v>
      </c>
      <c r="J60" s="11">
        <v>5305.7155370500004</v>
      </c>
      <c r="K60" s="13">
        <v>1702.72053845</v>
      </c>
      <c r="O60">
        <f t="shared" ref="O60:O88" si="12">J60/P$60</f>
        <v>2.0414197038356847</v>
      </c>
      <c r="P60">
        <f>K$60/(SQRT(2-(PI()/2)))</f>
        <v>2599.0321966036345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52</v>
      </c>
      <c r="F61" s="11">
        <v>26</v>
      </c>
      <c r="G61" s="11">
        <v>2.5999999999999999E-2</v>
      </c>
      <c r="H61" s="11">
        <v>86396.2421875</v>
      </c>
      <c r="I61" s="11">
        <v>989424.25</v>
      </c>
      <c r="J61" s="11">
        <v>331599.18254200002</v>
      </c>
      <c r="K61" s="13">
        <v>175960.73282400001</v>
      </c>
      <c r="O61">
        <f t="shared" si="12"/>
        <v>127.58563859860124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38349.3515625</v>
      </c>
      <c r="I62" s="11">
        <v>203593.171875</v>
      </c>
      <c r="J62" s="11">
        <v>103630.770808</v>
      </c>
      <c r="K62" s="13">
        <v>43151.429629999999</v>
      </c>
      <c r="O62">
        <f t="shared" si="12"/>
        <v>39.872830718843232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11901.5224609</v>
      </c>
      <c r="I63" s="11">
        <v>149044.53125</v>
      </c>
      <c r="J63" s="11">
        <v>73791.644433599999</v>
      </c>
      <c r="K63" s="13">
        <v>36847.091718700001</v>
      </c>
      <c r="O63">
        <f t="shared" si="12"/>
        <v>28.391970107192019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289218.03125</v>
      </c>
      <c r="I64" s="11">
        <v>786382.0625</v>
      </c>
      <c r="J64" s="11">
        <v>536378.48375000001</v>
      </c>
      <c r="K64" s="13">
        <v>134425.272394</v>
      </c>
      <c r="O64">
        <f t="shared" si="12"/>
        <v>206.37623668184224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47</v>
      </c>
      <c r="F65" s="11">
        <v>23.5</v>
      </c>
      <c r="G65" s="11">
        <v>2.35E-2</v>
      </c>
      <c r="H65" s="11">
        <v>1052237.875</v>
      </c>
      <c r="I65" s="11">
        <v>1699162.75</v>
      </c>
      <c r="J65" s="11">
        <v>1402968.1888300001</v>
      </c>
      <c r="K65" s="13">
        <v>155776.28893800001</v>
      </c>
      <c r="O65">
        <f t="shared" si="12"/>
        <v>539.80408194379891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2135496.75</v>
      </c>
      <c r="I66" s="11">
        <v>2832397</v>
      </c>
      <c r="J66" s="11">
        <v>2542971.915</v>
      </c>
      <c r="K66" s="13">
        <v>180510.095398</v>
      </c>
      <c r="O66">
        <f t="shared" si="12"/>
        <v>978.43032430421874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50</v>
      </c>
      <c r="F67" s="11">
        <v>25</v>
      </c>
      <c r="G67" s="11">
        <v>2.5000000000000001E-2</v>
      </c>
      <c r="H67" s="11">
        <v>2758839</v>
      </c>
      <c r="I67" s="11">
        <v>3396231.75</v>
      </c>
      <c r="J67" s="11">
        <v>3059054.9849999999</v>
      </c>
      <c r="K67" s="13">
        <v>153031.430777</v>
      </c>
      <c r="O67">
        <f t="shared" si="12"/>
        <v>1176.9977259217928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2348126.25</v>
      </c>
      <c r="I68" s="11">
        <v>2983811</v>
      </c>
      <c r="J68" s="11">
        <v>2763719.1862699999</v>
      </c>
      <c r="K68" s="13">
        <v>127337.65807200001</v>
      </c>
      <c r="O68" s="6">
        <f t="shared" si="12"/>
        <v>1063.3647362589718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2117479.25</v>
      </c>
      <c r="I69" s="11">
        <v>2422621</v>
      </c>
      <c r="J69" s="11">
        <v>2287857.2599999998</v>
      </c>
      <c r="K69" s="13">
        <v>69886.335510499994</v>
      </c>
      <c r="O69" s="6">
        <f t="shared" si="12"/>
        <v>880.27276575862652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1593261.25</v>
      </c>
      <c r="I70" s="11">
        <v>2037309.25</v>
      </c>
      <c r="J70" s="11">
        <v>1873185.0674999999</v>
      </c>
      <c r="K70" s="13">
        <v>86491.041353599998</v>
      </c>
      <c r="O70" s="6">
        <f t="shared" si="12"/>
        <v>720.72407180943821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1493861.5</v>
      </c>
      <c r="I71" s="11">
        <v>1902811</v>
      </c>
      <c r="J71" s="11">
        <v>1648780.08088</v>
      </c>
      <c r="K71" s="13">
        <v>85475.541403700001</v>
      </c>
      <c r="O71" s="6">
        <f t="shared" si="12"/>
        <v>634.38232240239051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1415399.625</v>
      </c>
      <c r="I72" s="11">
        <v>1766439.375</v>
      </c>
      <c r="J72" s="11">
        <v>1534982.3625</v>
      </c>
      <c r="K72" s="13">
        <v>78342.163377499994</v>
      </c>
      <c r="O72" s="6">
        <f t="shared" si="12"/>
        <v>590.5976711276935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1359418.375</v>
      </c>
      <c r="I73" s="11">
        <v>1719935.375</v>
      </c>
      <c r="J73" s="11">
        <v>1497437.6778800001</v>
      </c>
      <c r="K73" s="13">
        <v>76229.127466000005</v>
      </c>
      <c r="O73" s="6">
        <f t="shared" si="12"/>
        <v>576.15203068158337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3" customFormat="1" x14ac:dyDescent="0.25">
      <c r="C74" s="32">
        <f t="shared" ref="C74" si="27">C25</f>
        <v>0</v>
      </c>
      <c r="D74" s="33">
        <v>15</v>
      </c>
      <c r="E74" s="33">
        <v>50</v>
      </c>
      <c r="F74" s="33">
        <v>25</v>
      </c>
      <c r="G74" s="33">
        <v>2.5000000000000001E-2</v>
      </c>
      <c r="H74" s="33">
        <v>1370713.75</v>
      </c>
      <c r="I74" s="33">
        <v>1737952.875</v>
      </c>
      <c r="J74" s="33">
        <v>1516488.7175</v>
      </c>
      <c r="K74" s="34">
        <v>71227.269127899999</v>
      </c>
      <c r="L74" s="34"/>
      <c r="O74" s="33">
        <f t="shared" si="12"/>
        <v>583.48208209260292</v>
      </c>
      <c r="P74" s="33">
        <f>AVERAGE(O73:O75)</f>
        <v>582.94645359654749</v>
      </c>
      <c r="T74" s="32"/>
      <c r="AF74" s="33" t="e">
        <f t="shared" si="14"/>
        <v>#DIV/0!</v>
      </c>
      <c r="AK74" s="32"/>
      <c r="AY74" s="32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1366030.375</v>
      </c>
      <c r="I75" s="11">
        <v>1770516.75</v>
      </c>
      <c r="J75" s="11">
        <v>1531363.41</v>
      </c>
      <c r="K75" s="13">
        <v>86253.891707400006</v>
      </c>
      <c r="O75" s="6">
        <f t="shared" si="12"/>
        <v>589.20524801545605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1378758.375</v>
      </c>
      <c r="I76" s="11">
        <v>1900111.125</v>
      </c>
      <c r="J76" s="11">
        <v>1565520.78</v>
      </c>
      <c r="K76" s="13">
        <v>105160.506941</v>
      </c>
      <c r="O76" s="6">
        <f t="shared" si="12"/>
        <v>602.34759001669647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1402065.5</v>
      </c>
      <c r="I77" s="11">
        <v>1959067.75</v>
      </c>
      <c r="J77" s="11">
        <v>1564437.7716300001</v>
      </c>
      <c r="K77" s="13">
        <v>94324.884726300006</v>
      </c>
      <c r="O77" s="6">
        <f t="shared" si="12"/>
        <v>601.93089322801677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1528739.625</v>
      </c>
      <c r="I78" s="11">
        <v>2000833.25</v>
      </c>
      <c r="J78" s="11">
        <v>1657291.2764399999</v>
      </c>
      <c r="K78" s="13">
        <v>114260.44532699999</v>
      </c>
      <c r="O78" s="6">
        <f t="shared" si="12"/>
        <v>637.65707812535618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52</v>
      </c>
      <c r="F79" s="11">
        <v>26</v>
      </c>
      <c r="G79" s="11">
        <v>2.5999999999999999E-2</v>
      </c>
      <c r="H79" s="11">
        <v>1597724.375</v>
      </c>
      <c r="I79" s="11">
        <v>2092684.375</v>
      </c>
      <c r="J79" s="11">
        <v>1784814.10096</v>
      </c>
      <c r="K79" s="13">
        <v>108486.260759</v>
      </c>
      <c r="O79" s="6">
        <f t="shared" si="12"/>
        <v>686.72258207972982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1681530.875</v>
      </c>
      <c r="I80" s="11">
        <v>2189439.5</v>
      </c>
      <c r="J80" s="11">
        <v>1882548.6950000001</v>
      </c>
      <c r="K80" s="13">
        <v>116442.781418</v>
      </c>
      <c r="O80" s="6">
        <f t="shared" si="12"/>
        <v>724.32680805573659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1964467.5</v>
      </c>
      <c r="I81" s="11">
        <v>2692995</v>
      </c>
      <c r="J81" s="11">
        <v>2349576.2352900002</v>
      </c>
      <c r="K81" s="13">
        <v>145265.519753</v>
      </c>
      <c r="O81" s="6">
        <f t="shared" si="12"/>
        <v>904.01967253825535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49</v>
      </c>
      <c r="F82" s="11">
        <v>24.5</v>
      </c>
      <c r="G82" s="11">
        <v>2.4500000000000001E-2</v>
      </c>
      <c r="H82" s="11">
        <v>3076543.5</v>
      </c>
      <c r="I82" s="11">
        <v>4082222.25</v>
      </c>
      <c r="J82" s="11">
        <v>3534974.8979600002</v>
      </c>
      <c r="K82" s="13">
        <v>227409.57939599999</v>
      </c>
      <c r="O82" s="6">
        <f t="shared" si="12"/>
        <v>1360.1120073000395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51</v>
      </c>
      <c r="F83" s="11">
        <v>25.5</v>
      </c>
      <c r="G83" s="11">
        <v>2.5499999999999998E-2</v>
      </c>
      <c r="H83" s="11">
        <v>5320311</v>
      </c>
      <c r="I83" s="11">
        <v>5416350</v>
      </c>
      <c r="J83" s="11">
        <v>5413093.71569</v>
      </c>
      <c r="K83" s="13">
        <v>15342.9890686</v>
      </c>
      <c r="O83" s="6">
        <f t="shared" si="12"/>
        <v>2082.734381960996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49</v>
      </c>
      <c r="F84" s="11">
        <v>24.5</v>
      </c>
      <c r="G84" s="11">
        <v>2.4500000000000001E-2</v>
      </c>
      <c r="H84" s="11">
        <v>4903317</v>
      </c>
      <c r="I84" s="11">
        <v>5416350</v>
      </c>
      <c r="J84" s="11">
        <v>5385368.2449000003</v>
      </c>
      <c r="K84" s="13">
        <v>107867.277684</v>
      </c>
      <c r="O84" s="6">
        <f t="shared" si="12"/>
        <v>2072.0667685215658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924296.5</v>
      </c>
      <c r="I85" s="11">
        <v>1698832.125</v>
      </c>
      <c r="J85" s="11">
        <v>1295986.8002500001</v>
      </c>
      <c r="K85" s="13">
        <v>192735.66787400001</v>
      </c>
      <c r="O85" s="6">
        <f t="shared" si="12"/>
        <v>498.6420722080976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47</v>
      </c>
      <c r="F86" s="11">
        <v>23.5</v>
      </c>
      <c r="G86" s="11">
        <v>2.35E-2</v>
      </c>
      <c r="H86" s="11">
        <v>29808.90625</v>
      </c>
      <c r="I86" s="11">
        <v>390491.15625</v>
      </c>
      <c r="J86" s="11">
        <v>140261.41422899999</v>
      </c>
      <c r="K86" s="13">
        <v>77444.784632499999</v>
      </c>
      <c r="O86" s="6">
        <f t="shared" si="12"/>
        <v>53.966785949127882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4242.6723632800004</v>
      </c>
      <c r="I87" s="11">
        <v>104138.320312</v>
      </c>
      <c r="J87" s="11">
        <v>25313.877607400002</v>
      </c>
      <c r="K87" s="13">
        <v>23876.647733199999</v>
      </c>
      <c r="O87">
        <f t="shared" si="12"/>
        <v>9.7397322128135588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15207.5009766</v>
      </c>
      <c r="I88" s="11">
        <v>549398.5625</v>
      </c>
      <c r="J88" s="11">
        <v>129768.30007300001</v>
      </c>
      <c r="K88" s="13">
        <v>109834.555459</v>
      </c>
      <c r="O88">
        <f t="shared" si="12"/>
        <v>49.929469993707173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986</v>
      </c>
      <c r="F98" s="11">
        <v>493</v>
      </c>
      <c r="G98" s="11">
        <v>0.49299999999999999</v>
      </c>
      <c r="H98" s="11">
        <v>0</v>
      </c>
      <c r="I98" s="11">
        <v>9942.6689453100007</v>
      </c>
      <c r="J98" s="11">
        <v>4416.8136370100001</v>
      </c>
      <c r="K98" s="13">
        <v>1587.7996989400001</v>
      </c>
      <c r="O98">
        <f t="shared" ref="O98:O126" si="42">J98/P$98</f>
        <v>1.8224057407550032</v>
      </c>
      <c r="P98">
        <f>K$98/(SQRT(2-(PI()/2)))</f>
        <v>2423.6170564191493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52</v>
      </c>
      <c r="F99" s="11">
        <v>26</v>
      </c>
      <c r="G99" s="11">
        <v>2.5999999999999999E-2</v>
      </c>
      <c r="H99" s="11">
        <v>6642.9428710900002</v>
      </c>
      <c r="I99" s="11">
        <v>285238.28125</v>
      </c>
      <c r="J99" s="11">
        <v>57955.147470299999</v>
      </c>
      <c r="K99" s="13">
        <v>70885.166645599995</v>
      </c>
      <c r="O99">
        <f t="shared" si="42"/>
        <v>23.912666944144917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5092.0136718800004</v>
      </c>
      <c r="I100" s="11">
        <v>51512.9804688</v>
      </c>
      <c r="J100" s="11">
        <v>23330.529390799999</v>
      </c>
      <c r="K100" s="13">
        <v>12564.395928600001</v>
      </c>
      <c r="O100">
        <f t="shared" si="42"/>
        <v>9.6263266216117636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2335.6318359400002</v>
      </c>
      <c r="I101" s="11">
        <v>59495.625</v>
      </c>
      <c r="J101" s="11">
        <v>18670.171826199999</v>
      </c>
      <c r="K101" s="13">
        <v>15828.232681699999</v>
      </c>
      <c r="O101">
        <f t="shared" si="42"/>
        <v>7.7034330884701907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43843.1367188</v>
      </c>
      <c r="I102" s="11">
        <v>138319.71875</v>
      </c>
      <c r="J102" s="11">
        <v>94146.475390599997</v>
      </c>
      <c r="K102" s="13">
        <v>27004.347706100001</v>
      </c>
      <c r="O102">
        <f t="shared" si="42"/>
        <v>38.845441833001345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47</v>
      </c>
      <c r="F103" s="11">
        <v>23.5</v>
      </c>
      <c r="G103" s="11">
        <v>2.35E-2</v>
      </c>
      <c r="H103" s="11">
        <v>138187.65625</v>
      </c>
      <c r="I103" s="11">
        <v>242272.875</v>
      </c>
      <c r="J103" s="11">
        <v>192856.83045199999</v>
      </c>
      <c r="K103" s="13">
        <v>24851.486124999999</v>
      </c>
      <c r="O103">
        <f t="shared" si="42"/>
        <v>79.57396979906656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199356.4375</v>
      </c>
      <c r="I104" s="11">
        <v>274181.78125</v>
      </c>
      <c r="J104" s="11">
        <v>242006.78937499999</v>
      </c>
      <c r="K104" s="13">
        <v>15470.7439297</v>
      </c>
      <c r="O104">
        <f t="shared" si="42"/>
        <v>99.853559263426163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50</v>
      </c>
      <c r="F105" s="11">
        <v>25</v>
      </c>
      <c r="G105" s="11">
        <v>2.5000000000000001E-2</v>
      </c>
      <c r="H105" s="11">
        <v>220697.375</v>
      </c>
      <c r="I105" s="11">
        <v>261313.484375</v>
      </c>
      <c r="J105" s="11">
        <v>241749.64218699999</v>
      </c>
      <c r="K105" s="13">
        <v>10231.7722885</v>
      </c>
      <c r="O105">
        <f t="shared" si="42"/>
        <v>99.74745867822071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156512.59375</v>
      </c>
      <c r="I106" s="11">
        <v>222663.40625</v>
      </c>
      <c r="J106" s="11">
        <v>196422.74663000001</v>
      </c>
      <c r="K106" s="13">
        <v>11765.928086399999</v>
      </c>
      <c r="O106">
        <f t="shared" si="42"/>
        <v>81.04528977041079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135264.625</v>
      </c>
      <c r="I107" s="11">
        <v>162050.59375</v>
      </c>
      <c r="J107" s="11">
        <v>149224.76843699999</v>
      </c>
      <c r="K107" s="13">
        <v>6208.8446897499998</v>
      </c>
      <c r="O107">
        <f t="shared" si="42"/>
        <v>61.571100121517098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102747.257812</v>
      </c>
      <c r="I108" s="11">
        <v>138930.828125</v>
      </c>
      <c r="J108" s="11">
        <v>121457.39812500001</v>
      </c>
      <c r="K108" s="13">
        <v>8751.1282547899991</v>
      </c>
      <c r="O108">
        <f t="shared" si="42"/>
        <v>50.114104372763876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87899.625</v>
      </c>
      <c r="I109" s="11">
        <v>121576.078125</v>
      </c>
      <c r="J109" s="11">
        <v>102125.611213</v>
      </c>
      <c r="K109" s="13">
        <v>7036.2876332400001</v>
      </c>
      <c r="O109">
        <f t="shared" si="42"/>
        <v>42.137684640612633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83080.8359375</v>
      </c>
      <c r="I110" s="11">
        <v>104495.085938</v>
      </c>
      <c r="J110" s="11">
        <v>94655.224062499998</v>
      </c>
      <c r="K110" s="13">
        <v>4697.1020037400003</v>
      </c>
      <c r="O110">
        <f t="shared" si="42"/>
        <v>39.055354810199013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79402.5</v>
      </c>
      <c r="I111" s="11">
        <v>102697.914062</v>
      </c>
      <c r="J111" s="11">
        <v>91653.723858199999</v>
      </c>
      <c r="K111" s="13">
        <v>5260.8788527899997</v>
      </c>
      <c r="O111">
        <f t="shared" si="42"/>
        <v>37.816916503144576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s="33" customFormat="1" x14ac:dyDescent="0.25">
      <c r="C112" s="32">
        <f t="shared" ref="C112" si="57">C25</f>
        <v>0</v>
      </c>
      <c r="D112" s="33">
        <v>15</v>
      </c>
      <c r="E112" s="33">
        <v>50</v>
      </c>
      <c r="F112" s="33">
        <v>25</v>
      </c>
      <c r="G112" s="33">
        <v>2.5000000000000001E-2</v>
      </c>
      <c r="H112" s="33">
        <v>80953.125</v>
      </c>
      <c r="I112" s="33">
        <v>107957.1875</v>
      </c>
      <c r="J112" s="33">
        <v>94181.528281199993</v>
      </c>
      <c r="K112" s="34">
        <v>5538.1517351800003</v>
      </c>
      <c r="L112" s="34"/>
      <c r="O112" s="33">
        <f t="shared" si="42"/>
        <v>38.859904881322919</v>
      </c>
      <c r="P112" s="33">
        <f>AVERAGE(O111:O113)</f>
        <v>38.325955439555372</v>
      </c>
      <c r="T112" s="32"/>
      <c r="AF112" s="33" t="e">
        <f t="shared" si="44"/>
        <v>#DIV/0!</v>
      </c>
      <c r="AK112" s="32"/>
      <c r="AY112" s="32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80870.9375</v>
      </c>
      <c r="I113" s="11">
        <v>102572.390625</v>
      </c>
      <c r="J113" s="11">
        <v>92827.065781199999</v>
      </c>
      <c r="K113" s="13">
        <v>5486.22151588</v>
      </c>
      <c r="O113">
        <f t="shared" si="42"/>
        <v>38.301044934198607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88142.7890625</v>
      </c>
      <c r="I114" s="11">
        <v>114146.78125</v>
      </c>
      <c r="J114" s="11">
        <v>100137.306406</v>
      </c>
      <c r="K114" s="13">
        <v>6096.11678381</v>
      </c>
      <c r="O114">
        <f t="shared" si="42"/>
        <v>41.317297277132994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87159.265625</v>
      </c>
      <c r="I115" s="11">
        <v>115213.039062</v>
      </c>
      <c r="J115" s="11">
        <v>99080.569110600001</v>
      </c>
      <c r="K115" s="13">
        <v>6137.4277183100003</v>
      </c>
      <c r="O115">
        <f t="shared" si="42"/>
        <v>40.881280666092422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95651.8046875</v>
      </c>
      <c r="I116" s="11">
        <v>130408.3125</v>
      </c>
      <c r="J116" s="11">
        <v>109549.830529</v>
      </c>
      <c r="K116" s="13">
        <v>6712.3906359299999</v>
      </c>
      <c r="O116">
        <f t="shared" si="42"/>
        <v>45.200965325296856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52</v>
      </c>
      <c r="F117" s="11">
        <v>26</v>
      </c>
      <c r="G117" s="11">
        <v>2.5999999999999999E-2</v>
      </c>
      <c r="H117" s="11">
        <v>100124.710938</v>
      </c>
      <c r="I117" s="11">
        <v>135512.90625</v>
      </c>
      <c r="J117" s="11">
        <v>117617.89378</v>
      </c>
      <c r="K117" s="13">
        <v>7322.3465493699996</v>
      </c>
      <c r="O117">
        <f t="shared" si="42"/>
        <v>48.529900162436689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128599.984375</v>
      </c>
      <c r="I118" s="11">
        <v>178778.84375</v>
      </c>
      <c r="J118" s="11">
        <v>152308.94062499999</v>
      </c>
      <c r="K118" s="13">
        <v>11789.516580899999</v>
      </c>
      <c r="O118">
        <f t="shared" si="42"/>
        <v>62.843649421263649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190891.421875</v>
      </c>
      <c r="I119" s="11">
        <v>238418.96875</v>
      </c>
      <c r="J119" s="11">
        <v>214263.58333299999</v>
      </c>
      <c r="K119" s="13">
        <v>9845.3887192099992</v>
      </c>
      <c r="O119">
        <f t="shared" si="42"/>
        <v>88.40653384803727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49</v>
      </c>
      <c r="F120" s="11">
        <v>24.5</v>
      </c>
      <c r="G120" s="11">
        <v>2.4500000000000001E-2</v>
      </c>
      <c r="H120" s="11">
        <v>350687.65625</v>
      </c>
      <c r="I120" s="11">
        <v>473008.28125</v>
      </c>
      <c r="J120" s="11">
        <v>406337.13520399999</v>
      </c>
      <c r="K120" s="13">
        <v>28292.0363186</v>
      </c>
      <c r="O120">
        <f t="shared" si="42"/>
        <v>167.6573178620701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51</v>
      </c>
      <c r="F121" s="11">
        <v>25.5</v>
      </c>
      <c r="G121" s="11">
        <v>2.5499999999999998E-2</v>
      </c>
      <c r="H121" s="11">
        <v>1084220.875</v>
      </c>
      <c r="I121" s="11">
        <v>1720352.375</v>
      </c>
      <c r="J121" s="11">
        <v>1425479.5073500001</v>
      </c>
      <c r="K121" s="13">
        <v>157113.363767</v>
      </c>
      <c r="O121">
        <f t="shared" si="42"/>
        <v>588.1620215431725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49</v>
      </c>
      <c r="F122" s="11">
        <v>24.5</v>
      </c>
      <c r="G122" s="11">
        <v>2.4500000000000001E-2</v>
      </c>
      <c r="H122" s="11">
        <v>2253276.25</v>
      </c>
      <c r="I122" s="11">
        <v>5416350</v>
      </c>
      <c r="J122" s="11">
        <v>4113372.3469400001</v>
      </c>
      <c r="K122" s="13">
        <v>944399.12586300005</v>
      </c>
      <c r="O122">
        <f t="shared" si="42"/>
        <v>1697.2039110078858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102548.203125</v>
      </c>
      <c r="I123" s="11">
        <v>528054.1875</v>
      </c>
      <c r="J123" s="11">
        <v>281661.07260999997</v>
      </c>
      <c r="K123" s="13">
        <v>119118.231392</v>
      </c>
      <c r="O123">
        <f t="shared" si="42"/>
        <v>116.21517180859799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>
        <v>27</v>
      </c>
      <c r="E124" s="11">
        <v>47</v>
      </c>
      <c r="F124" s="11">
        <v>23.5</v>
      </c>
      <c r="G124" s="11">
        <v>2.35E-2</v>
      </c>
      <c r="H124" s="11">
        <v>4803.8027343800004</v>
      </c>
      <c r="I124" s="11">
        <v>62760.0117188</v>
      </c>
      <c r="J124" s="11">
        <v>19772.122007999998</v>
      </c>
      <c r="K124" s="13">
        <v>11972.101912</v>
      </c>
      <c r="O124">
        <f t="shared" si="42"/>
        <v>8.1581048275064347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2834.0893554700001</v>
      </c>
      <c r="I125" s="11">
        <v>16946.3144531</v>
      </c>
      <c r="J125" s="11">
        <v>5695.09300781</v>
      </c>
      <c r="K125" s="13">
        <v>2673.4159688099999</v>
      </c>
      <c r="O125">
        <f t="shared" si="42"/>
        <v>2.3498320383272091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3480.25</v>
      </c>
      <c r="I126" s="11">
        <v>29912.3808594</v>
      </c>
      <c r="J126" s="11">
        <v>11048.389456999999</v>
      </c>
      <c r="K126" s="13">
        <v>6402.8728699499998</v>
      </c>
      <c r="O126">
        <f t="shared" si="42"/>
        <v>4.5586366161838274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4" spans="3:17" x14ac:dyDescent="0.25">
      <c r="C164" s="2" t="s">
        <v>62</v>
      </c>
      <c r="D164" s="2"/>
      <c r="E164" s="2"/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2022-05-11T21:20:01Z</dcterms:modified>
</cp:coreProperties>
</file>