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L:\BRoss_Lab\MF_CIRP_Subgroups\IADP_WG_TCONS\DWIphantomRoundRobin\WUSTL_Data\ROIs\UM_ROIs\"/>
    </mc:Choice>
  </mc:AlternateContent>
  <xr:revisionPtr revIDLastSave="0" documentId="13_ncr:1_{12B9E684-2DEA-4362-8082-E3762BB720F8}" xr6:coauthVersionLast="47" xr6:coauthVersionMax="47" xr10:uidLastSave="{00000000-0000-0000-0000-000000000000}"/>
  <bookViews>
    <workbookView xWindow="90" yWindow="585" windowWidth="27975" windowHeight="14070" xr2:uid="{00000000-000D-0000-FFFF-FFFF00000000}"/>
  </bookViews>
  <sheets>
    <sheet name="20210223_NoInterp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E39" i="3" l="1"/>
  <c r="AD39" i="3"/>
  <c r="AF39" i="3" s="1"/>
  <c r="AE38" i="3"/>
  <c r="AD38" i="3"/>
  <c r="AF38" i="3" s="1"/>
  <c r="AE37" i="3"/>
  <c r="AD37" i="3"/>
  <c r="AF37" i="3" s="1"/>
  <c r="AE36" i="3"/>
  <c r="AD36" i="3"/>
  <c r="AF36" i="3" s="1"/>
  <c r="AE35" i="3"/>
  <c r="AD35" i="3"/>
  <c r="AE34" i="3"/>
  <c r="AD34" i="3"/>
  <c r="AE33" i="3"/>
  <c r="AD33" i="3"/>
  <c r="AE32" i="3"/>
  <c r="AD32" i="3"/>
  <c r="AF32" i="3" s="1"/>
  <c r="AE31" i="3"/>
  <c r="AD31" i="3"/>
  <c r="AE30" i="3"/>
  <c r="AD30" i="3"/>
  <c r="AF30" i="3" s="1"/>
  <c r="AE29" i="3"/>
  <c r="AD29" i="3"/>
  <c r="AE28" i="3"/>
  <c r="AD28" i="3"/>
  <c r="AE27" i="3"/>
  <c r="AD27" i="3"/>
  <c r="AE26" i="3"/>
  <c r="AD26" i="3"/>
  <c r="AE25" i="3"/>
  <c r="AD25" i="3"/>
  <c r="AE24" i="3"/>
  <c r="AD24" i="3"/>
  <c r="AF24" i="3" s="1"/>
  <c r="AE23" i="3"/>
  <c r="AD23" i="3"/>
  <c r="AE22" i="3"/>
  <c r="AD22" i="3"/>
  <c r="AE21" i="3"/>
  <c r="AD21" i="3"/>
  <c r="AE20" i="3"/>
  <c r="AD20" i="3"/>
  <c r="AF20" i="3" s="1"/>
  <c r="AE19" i="3"/>
  <c r="AD19" i="3"/>
  <c r="AF19" i="3" s="1"/>
  <c r="AE18" i="3"/>
  <c r="AD18" i="3"/>
  <c r="AE17" i="3"/>
  <c r="AD17" i="3"/>
  <c r="AE16" i="3"/>
  <c r="AD16" i="3"/>
  <c r="AF16" i="3" s="1"/>
  <c r="AE15" i="3"/>
  <c r="AD15" i="3"/>
  <c r="AE14" i="3"/>
  <c r="AD14" i="3"/>
  <c r="AF14" i="3" s="1"/>
  <c r="AE13" i="3"/>
  <c r="AD13" i="3"/>
  <c r="AF13" i="3" s="1"/>
  <c r="AE12" i="3"/>
  <c r="AD12" i="3"/>
  <c r="AF12" i="3" s="1"/>
  <c r="H167" i="3"/>
  <c r="Q168" i="3"/>
  <c r="Q169" i="3"/>
  <c r="Q170" i="3"/>
  <c r="Q171" i="3"/>
  <c r="Q172" i="3"/>
  <c r="Q173" i="3"/>
  <c r="Q174" i="3"/>
  <c r="Q175" i="3"/>
  <c r="Q176" i="3"/>
  <c r="Q177" i="3"/>
  <c r="Q178" i="3"/>
  <c r="Q179" i="3"/>
  <c r="Q180" i="3"/>
  <c r="Q181" i="3"/>
  <c r="Q182" i="3"/>
  <c r="Q183" i="3"/>
  <c r="Q184" i="3"/>
  <c r="Q185" i="3"/>
  <c r="Q186" i="3"/>
  <c r="Q187" i="3"/>
  <c r="Q188" i="3"/>
  <c r="Q189" i="3"/>
  <c r="Q190" i="3"/>
  <c r="Q191" i="3"/>
  <c r="Q192" i="3"/>
  <c r="Q193" i="3"/>
  <c r="Q194" i="3"/>
  <c r="Q195" i="3"/>
  <c r="Q167" i="3"/>
  <c r="H168" i="3"/>
  <c r="H169" i="3"/>
  <c r="H170" i="3"/>
  <c r="H171" i="3"/>
  <c r="H172" i="3"/>
  <c r="H173" i="3"/>
  <c r="H174" i="3"/>
  <c r="H175" i="3"/>
  <c r="H176" i="3"/>
  <c r="H177" i="3"/>
  <c r="H178" i="3"/>
  <c r="H179" i="3"/>
  <c r="H180" i="3"/>
  <c r="H181" i="3"/>
  <c r="H182" i="3"/>
  <c r="H183" i="3"/>
  <c r="H184" i="3"/>
  <c r="H185" i="3"/>
  <c r="H186" i="3"/>
  <c r="H187" i="3"/>
  <c r="H188" i="3"/>
  <c r="H189" i="3"/>
  <c r="H190" i="3"/>
  <c r="H191" i="3"/>
  <c r="H192" i="3"/>
  <c r="H193" i="3"/>
  <c r="H194" i="3"/>
  <c r="H195" i="3"/>
  <c r="P98" i="3"/>
  <c r="O98" i="3" s="1"/>
  <c r="AG60" i="3"/>
  <c r="P60" i="3"/>
  <c r="O60" i="3" s="1"/>
  <c r="O37" i="3"/>
  <c r="AJ39" i="3"/>
  <c r="AJ38" i="3"/>
  <c r="AJ37" i="3"/>
  <c r="AJ36" i="3"/>
  <c r="AJ35" i="3"/>
  <c r="AJ34" i="3"/>
  <c r="AL33" i="3"/>
  <c r="AK33" i="3"/>
  <c r="AJ33" i="3"/>
  <c r="AJ32" i="3"/>
  <c r="AJ31" i="3"/>
  <c r="AK30" i="3"/>
  <c r="AJ30" i="3"/>
  <c r="AJ29" i="3"/>
  <c r="AJ28" i="3"/>
  <c r="AJ27" i="3"/>
  <c r="AJ26" i="3"/>
  <c r="AK25" i="3"/>
  <c r="AJ25" i="3"/>
  <c r="AJ24" i="3"/>
  <c r="AJ23" i="3"/>
  <c r="AJ22" i="3"/>
  <c r="AJ21" i="3"/>
  <c r="AJ20" i="3"/>
  <c r="AJ19" i="3"/>
  <c r="AJ18" i="3"/>
  <c r="AK17" i="3"/>
  <c r="AJ17" i="3"/>
  <c r="AJ16" i="3"/>
  <c r="AJ15" i="3"/>
  <c r="AJ14" i="3"/>
  <c r="AJ13" i="3"/>
  <c r="AK12" i="3"/>
  <c r="AJ12" i="3"/>
  <c r="AJ11" i="3"/>
  <c r="AL8" i="3"/>
  <c r="AL39" i="3" s="1"/>
  <c r="AK8" i="3"/>
  <c r="AK39" i="3" s="1"/>
  <c r="AE11" i="3"/>
  <c r="AD11" i="3"/>
  <c r="AF11" i="3" s="1"/>
  <c r="N39" i="3"/>
  <c r="N38" i="3"/>
  <c r="N37" i="3"/>
  <c r="N36" i="3"/>
  <c r="N35" i="3"/>
  <c r="N34" i="3"/>
  <c r="N33" i="3"/>
  <c r="N32" i="3"/>
  <c r="N31" i="3"/>
  <c r="N30" i="3"/>
  <c r="N29" i="3"/>
  <c r="N28" i="3"/>
  <c r="N27" i="3"/>
  <c r="N26" i="3"/>
  <c r="N25" i="3"/>
  <c r="N24" i="3"/>
  <c r="N23" i="3"/>
  <c r="N22" i="3"/>
  <c r="N21" i="3"/>
  <c r="N20" i="3"/>
  <c r="N19" i="3"/>
  <c r="N18" i="3"/>
  <c r="N17" i="3"/>
  <c r="N16" i="3"/>
  <c r="N15" i="3"/>
  <c r="N14" i="3"/>
  <c r="N13" i="3"/>
  <c r="N12" i="3"/>
  <c r="N11" i="3"/>
  <c r="M39" i="3"/>
  <c r="O39" i="3" s="1"/>
  <c r="M38" i="3"/>
  <c r="O38" i="3" s="1"/>
  <c r="M37" i="3"/>
  <c r="M36" i="3"/>
  <c r="O36" i="3" s="1"/>
  <c r="M35" i="3"/>
  <c r="O35" i="3" s="1"/>
  <c r="M34" i="3"/>
  <c r="O34" i="3" s="1"/>
  <c r="M33" i="3"/>
  <c r="O33" i="3" s="1"/>
  <c r="M32" i="3"/>
  <c r="M31" i="3"/>
  <c r="O31" i="3" s="1"/>
  <c r="M30" i="3"/>
  <c r="O30" i="3" s="1"/>
  <c r="M29" i="3"/>
  <c r="M28" i="3"/>
  <c r="M27" i="3"/>
  <c r="M26" i="3"/>
  <c r="M25" i="3"/>
  <c r="M24" i="3"/>
  <c r="O24" i="3" s="1"/>
  <c r="M23" i="3"/>
  <c r="M22" i="3"/>
  <c r="M21" i="3"/>
  <c r="O21" i="3" s="1"/>
  <c r="M20" i="3"/>
  <c r="O20" i="3" s="1"/>
  <c r="M19" i="3"/>
  <c r="O19" i="3" s="1"/>
  <c r="M18" i="3"/>
  <c r="O18" i="3" s="1"/>
  <c r="M17" i="3"/>
  <c r="M16" i="3"/>
  <c r="M15" i="3"/>
  <c r="M14" i="3"/>
  <c r="O14" i="3" s="1"/>
  <c r="M13" i="3"/>
  <c r="O13" i="3" s="1"/>
  <c r="M12" i="3"/>
  <c r="O12" i="3" s="1"/>
  <c r="M11" i="3"/>
  <c r="O11" i="3" s="1"/>
  <c r="AG98" i="3"/>
  <c r="AF17" i="3"/>
  <c r="AF25" i="3"/>
  <c r="AF31" i="3"/>
  <c r="AF33" i="3"/>
  <c r="AF34" i="3"/>
  <c r="AF35" i="3"/>
  <c r="AK29" i="3" l="1"/>
  <c r="AK18" i="3"/>
  <c r="AL20" i="3"/>
  <c r="AK32" i="3"/>
  <c r="O26" i="3"/>
  <c r="AF22" i="3"/>
  <c r="AF23" i="3"/>
  <c r="O28" i="3"/>
  <c r="O29" i="3"/>
  <c r="AL13" i="3"/>
  <c r="AK15" i="3"/>
  <c r="O27" i="3"/>
  <c r="AK36" i="3"/>
  <c r="AF18" i="3"/>
  <c r="O17" i="3"/>
  <c r="AL27" i="3"/>
  <c r="AL14" i="3"/>
  <c r="AF21" i="3"/>
  <c r="O16" i="3"/>
  <c r="O32" i="3"/>
  <c r="AF15" i="3"/>
  <c r="AF29" i="3"/>
  <c r="O22" i="3"/>
  <c r="AF28" i="3"/>
  <c r="O23" i="3"/>
  <c r="AF27" i="3"/>
  <c r="AL19" i="3"/>
  <c r="AF26" i="3"/>
  <c r="AF8" i="3" s="1"/>
  <c r="O25" i="3"/>
  <c r="AL21" i="3"/>
  <c r="AK28" i="3"/>
  <c r="AK34" i="3"/>
  <c r="AK16" i="3"/>
  <c r="AK22" i="3"/>
  <c r="AL28" i="3"/>
  <c r="AL34" i="3"/>
  <c r="O15" i="3"/>
  <c r="AK35" i="3"/>
  <c r="AL11" i="3"/>
  <c r="AL17" i="3"/>
  <c r="AK23" i="3"/>
  <c r="AL29" i="3"/>
  <c r="AL35" i="3"/>
  <c r="AL22" i="3"/>
  <c r="AL23" i="3"/>
  <c r="AL12" i="3"/>
  <c r="AL18" i="3"/>
  <c r="AK24" i="3"/>
  <c r="AL30" i="3"/>
  <c r="AL36" i="3"/>
  <c r="AL24" i="3"/>
  <c r="AK13" i="3"/>
  <c r="AK19" i="3"/>
  <c r="AK31" i="3"/>
  <c r="AL37" i="3"/>
  <c r="AL25" i="3"/>
  <c r="AK38" i="3"/>
  <c r="AK14" i="3"/>
  <c r="AK20" i="3"/>
  <c r="AL38" i="3"/>
  <c r="AL15" i="3"/>
  <c r="AK26" i="3"/>
  <c r="AL31" i="3"/>
  <c r="AK21" i="3"/>
  <c r="AL26" i="3"/>
  <c r="AK37" i="3"/>
  <c r="AK11" i="3"/>
  <c r="AL16" i="3"/>
  <c r="AK27" i="3"/>
  <c r="AL32" i="3"/>
  <c r="O8" i="3" l="1"/>
  <c r="AF119" i="3"/>
  <c r="O110" i="3"/>
  <c r="AF88" i="3"/>
  <c r="O88" i="3"/>
  <c r="O87" i="3"/>
  <c r="O86" i="3"/>
  <c r="O85" i="3"/>
  <c r="O84" i="3"/>
  <c r="O83" i="3"/>
  <c r="O82" i="3"/>
  <c r="O81" i="3"/>
  <c r="O80" i="3"/>
  <c r="O79" i="3"/>
  <c r="O78" i="3"/>
  <c r="O77" i="3"/>
  <c r="O76" i="3"/>
  <c r="O75" i="3"/>
  <c r="O74" i="3"/>
  <c r="O73" i="3"/>
  <c r="O72" i="3"/>
  <c r="O71" i="3"/>
  <c r="O70" i="3"/>
  <c r="O69" i="3"/>
  <c r="O68" i="3"/>
  <c r="O67" i="3"/>
  <c r="O66" i="3"/>
  <c r="O65" i="3"/>
  <c r="O64" i="3"/>
  <c r="O63" i="3"/>
  <c r="O62" i="3"/>
  <c r="O61" i="3"/>
  <c r="AF107" i="3" l="1"/>
  <c r="AF105" i="3"/>
  <c r="AF109" i="3"/>
  <c r="AF108" i="3"/>
  <c r="AF110" i="3"/>
  <c r="AF106" i="3"/>
  <c r="AF111" i="3"/>
  <c r="AF113" i="3"/>
  <c r="AF112" i="3"/>
  <c r="AF114" i="3"/>
  <c r="AF120" i="3"/>
  <c r="AF121" i="3"/>
  <c r="AF123" i="3"/>
  <c r="AF125" i="3"/>
  <c r="AF102" i="3"/>
  <c r="AF126" i="3"/>
  <c r="AF104" i="3"/>
  <c r="AF98" i="3"/>
  <c r="AF122" i="3"/>
  <c r="AF124" i="3"/>
  <c r="O116" i="3"/>
  <c r="O118" i="3"/>
  <c r="O101" i="3"/>
  <c r="O103" i="3"/>
  <c r="O121" i="3"/>
  <c r="O108" i="3"/>
  <c r="O119" i="3"/>
  <c r="O102" i="3"/>
  <c r="O109" i="3"/>
  <c r="O117" i="3"/>
  <c r="O100" i="3"/>
  <c r="O105" i="3"/>
  <c r="O107" i="3"/>
  <c r="O115" i="3"/>
  <c r="O120" i="3"/>
  <c r="O122" i="3"/>
  <c r="O123" i="3"/>
  <c r="O124" i="3"/>
  <c r="O125" i="3"/>
  <c r="O126" i="3"/>
  <c r="O111" i="3"/>
  <c r="O104" i="3"/>
  <c r="O106" i="3"/>
  <c r="O112" i="3"/>
  <c r="AF70" i="3"/>
  <c r="AF71" i="3"/>
  <c r="AF87" i="3"/>
  <c r="AF86" i="3"/>
  <c r="AF73" i="3"/>
  <c r="AF75" i="3"/>
  <c r="AF74" i="3"/>
  <c r="AF60" i="3"/>
  <c r="AF61" i="3"/>
  <c r="AF62" i="3"/>
  <c r="AF79" i="3"/>
  <c r="AF80" i="3"/>
  <c r="AF81" i="3"/>
  <c r="AF115" i="3"/>
  <c r="AF82" i="3"/>
  <c r="AF116" i="3"/>
  <c r="AF67" i="3"/>
  <c r="AF100" i="3"/>
  <c r="AF84" i="3"/>
  <c r="AF101" i="3"/>
  <c r="AF76" i="3"/>
  <c r="AF77" i="3"/>
  <c r="AF78" i="3"/>
  <c r="AF63" i="3"/>
  <c r="AF64" i="3"/>
  <c r="AF65" i="3"/>
  <c r="AF66" i="3"/>
  <c r="AF99" i="3"/>
  <c r="AF83" i="3"/>
  <c r="O113" i="3"/>
  <c r="AF117" i="3"/>
  <c r="AF68" i="3"/>
  <c r="O114" i="3"/>
  <c r="AF118" i="3"/>
  <c r="AF69" i="3"/>
  <c r="AF85" i="3"/>
  <c r="O99" i="3"/>
  <c r="AF103" i="3"/>
  <c r="AF72" i="3"/>
  <c r="C39" i="3"/>
  <c r="C38" i="3"/>
  <c r="C37" i="3"/>
  <c r="C36" i="3"/>
  <c r="C35" i="3"/>
  <c r="C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AG14" i="3" s="1"/>
  <c r="C13" i="3"/>
  <c r="C12" i="3"/>
  <c r="C11" i="3"/>
  <c r="C168" i="3" l="1"/>
  <c r="P12" i="3"/>
  <c r="AG12" i="3"/>
  <c r="C191" i="3"/>
  <c r="P35" i="3"/>
  <c r="AG35" i="3"/>
  <c r="C192" i="3"/>
  <c r="P36" i="3"/>
  <c r="AG36" i="3"/>
  <c r="C193" i="3"/>
  <c r="P37" i="3"/>
  <c r="AG37" i="3"/>
  <c r="C194" i="3"/>
  <c r="AG38" i="3"/>
  <c r="P38" i="3"/>
  <c r="C167" i="3"/>
  <c r="P11" i="3"/>
  <c r="AG11" i="3"/>
  <c r="C195" i="3"/>
  <c r="AG39" i="3"/>
  <c r="P39" i="3"/>
  <c r="C169" i="3"/>
  <c r="P13" i="3"/>
  <c r="AG13" i="3"/>
  <c r="C185" i="3"/>
  <c r="P29" i="3"/>
  <c r="AG29" i="3"/>
  <c r="C174" i="3"/>
  <c r="P18" i="3"/>
  <c r="AG18" i="3"/>
  <c r="C172" i="3"/>
  <c r="P16" i="3"/>
  <c r="AG16" i="3"/>
  <c r="C189" i="3"/>
  <c r="P33" i="3"/>
  <c r="AG33" i="3"/>
  <c r="C170" i="3"/>
  <c r="P14" i="3"/>
  <c r="C177" i="3"/>
  <c r="P21" i="3"/>
  <c r="AG21" i="3"/>
  <c r="C187" i="3"/>
  <c r="P31" i="3"/>
  <c r="AG31" i="3"/>
  <c r="C179" i="3"/>
  <c r="AG23" i="3"/>
  <c r="P23" i="3"/>
  <c r="C184" i="3"/>
  <c r="P28" i="3"/>
  <c r="AG28" i="3"/>
  <c r="C190" i="3"/>
  <c r="P34" i="3"/>
  <c r="AG34" i="3"/>
  <c r="C175" i="3"/>
  <c r="P19" i="3"/>
  <c r="AG19" i="3"/>
  <c r="C176" i="3"/>
  <c r="P20" i="3"/>
  <c r="AG20" i="3"/>
  <c r="C171" i="3"/>
  <c r="P15" i="3"/>
  <c r="AG15" i="3"/>
  <c r="C178" i="3"/>
  <c r="AG22" i="3"/>
  <c r="P22" i="3"/>
  <c r="C181" i="3"/>
  <c r="AG25" i="3"/>
  <c r="P25" i="3"/>
  <c r="C186" i="3"/>
  <c r="P30" i="3"/>
  <c r="AG30" i="3"/>
  <c r="C188" i="3"/>
  <c r="P32" i="3"/>
  <c r="AG32" i="3"/>
  <c r="C173" i="3"/>
  <c r="P17" i="3"/>
  <c r="AG17" i="3"/>
  <c r="C180" i="3"/>
  <c r="AG24" i="3"/>
  <c r="P24" i="3"/>
  <c r="C182" i="3"/>
  <c r="P26" i="3"/>
  <c r="AG26" i="3"/>
  <c r="C183" i="3"/>
  <c r="P27" i="3"/>
  <c r="AG27" i="3"/>
  <c r="C76" i="3"/>
  <c r="C114" i="3"/>
  <c r="C62" i="3"/>
  <c r="C100" i="3"/>
  <c r="C64" i="3"/>
  <c r="C102" i="3"/>
  <c r="C66" i="3"/>
  <c r="C104" i="3"/>
  <c r="C81" i="3"/>
  <c r="C119" i="3"/>
  <c r="C83" i="3"/>
  <c r="C121" i="3"/>
  <c r="C60" i="3"/>
  <c r="C98" i="3"/>
  <c r="C61" i="3"/>
  <c r="C99" i="3"/>
  <c r="C78" i="3"/>
  <c r="C116" i="3"/>
  <c r="C82" i="3"/>
  <c r="C120" i="3"/>
  <c r="C84" i="3"/>
  <c r="C122" i="3"/>
  <c r="C85" i="3"/>
  <c r="C123" i="3"/>
  <c r="C86" i="3"/>
  <c r="C124" i="3"/>
  <c r="C79" i="3"/>
  <c r="C117" i="3"/>
  <c r="C71" i="3"/>
  <c r="C109" i="3"/>
  <c r="C87" i="3"/>
  <c r="C125" i="3"/>
  <c r="C77" i="3"/>
  <c r="C115" i="3"/>
  <c r="C65" i="3"/>
  <c r="C103" i="3"/>
  <c r="C88" i="3"/>
  <c r="C126" i="3"/>
  <c r="C80" i="3"/>
  <c r="C118" i="3"/>
  <c r="C69" i="3"/>
  <c r="C107" i="3"/>
  <c r="C72" i="3"/>
  <c r="C110" i="3"/>
  <c r="C63" i="3"/>
  <c r="C101" i="3"/>
  <c r="C67" i="3"/>
  <c r="C105" i="3"/>
  <c r="C68" i="3"/>
  <c r="C106" i="3"/>
  <c r="C70" i="3"/>
  <c r="C108" i="3"/>
  <c r="C74" i="3"/>
  <c r="C112" i="3"/>
  <c r="C73" i="3"/>
  <c r="C111" i="3"/>
  <c r="C75" i="3"/>
  <c r="C113" i="3"/>
  <c r="P8" i="3" l="1"/>
  <c r="AG8" i="3"/>
</calcChain>
</file>

<file path=xl/sharedStrings.xml><?xml version="1.0" encoding="utf-8"?>
<sst xmlns="http://schemas.openxmlformats.org/spreadsheetml/2006/main" count="241" uniqueCount="63">
  <si>
    <t>Index</t>
  </si>
  <si>
    <t>Count</t>
  </si>
  <si>
    <t>Volume mm^3</t>
  </si>
  <si>
    <t>Volume cc</t>
  </si>
  <si>
    <t>Min</t>
  </si>
  <si>
    <t>Max</t>
  </si>
  <si>
    <t>StdDev</t>
  </si>
  <si>
    <t>ctr-ctr</t>
  </si>
  <si>
    <t>Z (mm)</t>
  </si>
  <si>
    <t>ADC (um^2/ms)</t>
  </si>
  <si>
    <t>"-5% Error"</t>
  </si>
  <si>
    <t>"0% Error"</t>
  </si>
  <si>
    <t>"+5% Error"</t>
  </si>
  <si>
    <t>Pass 1</t>
  </si>
  <si>
    <t>Pass 2</t>
  </si>
  <si>
    <t>Mean DWI Signal</t>
  </si>
  <si>
    <t>SNR Pass 1 Low b-value</t>
  </si>
  <si>
    <t>SNR Pass 1 Hign b-value</t>
  </si>
  <si>
    <t>SNR Pass 2 Low b-value</t>
  </si>
  <si>
    <t>SNR Pass 2 Hign b-value</t>
  </si>
  <si>
    <t>LobSNR1</t>
  </si>
  <si>
    <t>LobSNR2</t>
  </si>
  <si>
    <t>Hib SNR1</t>
  </si>
  <si>
    <t>Hib SNR2</t>
  </si>
  <si>
    <t>Noise = SpatialStdev / { [2 - (pi/2)] }^0.5</t>
  </si>
  <si>
    <t>SNR = MeanSignal / NoiseSlice1</t>
  </si>
  <si>
    <t>Noise</t>
  </si>
  <si>
    <t>MultiPass SNR via SNR_by_Multiple_MHDs.m-generated MHDs:</t>
  </si>
  <si>
    <t>Spatial Mean:</t>
  </si>
  <si>
    <t>Signal</t>
  </si>
  <si>
    <t>SNR</t>
  </si>
  <si>
    <t>DWI High b-value=2000:</t>
  </si>
  <si>
    <t>MultiPassSNRLowb</t>
  </si>
  <si>
    <t>MultiPassSNRHighb</t>
  </si>
  <si>
    <t>DWI low b-value = 0:</t>
  </si>
  <si>
    <t>IncludeDatum</t>
  </si>
  <si>
    <t>Y</t>
  </si>
  <si>
    <t>Included in Fit Data Only</t>
  </si>
  <si>
    <t>Path:</t>
  </si>
  <si>
    <t>Label:</t>
  </si>
  <si>
    <t>Misc Site Notes:</t>
  </si>
  <si>
    <t>ROI mean ADC</t>
  </si>
  <si>
    <t>ROI Stdev</t>
  </si>
  <si>
    <t>Include ROI</t>
  </si>
  <si>
    <t>Multiplier for ADC in um^2/ms units:</t>
  </si>
  <si>
    <t>TrueValue</t>
  </si>
  <si>
    <t xml:space="preserve"> -5% error</t>
  </si>
  <si>
    <t xml:space="preserve"> +5% error</t>
  </si>
  <si>
    <t>SqrError</t>
  </si>
  <si>
    <t>RMSE of ADC</t>
  </si>
  <si>
    <t>Loc</t>
  </si>
  <si>
    <t xml:space="preserve"> as % of Truth</t>
  </si>
  <si>
    <t>Over Range (mm)</t>
  </si>
  <si>
    <t>SpareCopy</t>
  </si>
  <si>
    <t>Predicted bias of D=1.1xum2/ms vs SNR</t>
  </si>
  <si>
    <t>Bias %</t>
  </si>
  <si>
    <t xml:space="preserve"> adc_vs_noise_multib(5,0:1000:2000,1,1);</t>
  </si>
  <si>
    <t>Paste Data Into This Color</t>
  </si>
  <si>
    <t>Select Data to Include via "Y" in this color</t>
  </si>
  <si>
    <t>Draw large square ROI (label=1) on signal-free most inferior slice (slice index=1) and draw 4mm diam circ ROIs on slices 2-29 (even though no measurable ADC several edge slices).</t>
  </si>
  <si>
    <t>L:\BRoss_Lab\MF_CIRP_Subgroups\IADP_WG_TCONS\DWIphantomRoundRobin\WUSTL_Data\ITK_Format\Buker_9.4T_Session1_20210608\UM_ConvertToClassicDICOM</t>
  </si>
  <si>
    <t>WUSTL_SE_Day1Pass1_di2407271652s70001_DWIlob-label.mhd</t>
  </si>
  <si>
    <t>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</si>
</sst>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164" fontId="0" fillId="0" borderId="0" xfId="0" applyNumberForma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0" borderId="0" xfId="0" applyFill="1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5" borderId="0" xfId="0" applyFill="1" applyAlignment="1">
      <alignment horizontal="center"/>
    </xf>
    <xf numFmtId="164" fontId="0" fillId="0" borderId="0" xfId="0" applyNumberFormat="1" applyFill="1"/>
    <xf numFmtId="0" fontId="0" fillId="7" borderId="0" xfId="0" applyFill="1"/>
    <xf numFmtId="0" fontId="0" fillId="8" borderId="0" xfId="0" applyFill="1" applyAlignment="1">
      <alignment horizontal="center"/>
    </xf>
    <xf numFmtId="0" fontId="0" fillId="7" borderId="0" xfId="0" applyFill="1" applyAlignment="1">
      <alignment horizontal="center"/>
    </xf>
    <xf numFmtId="0" fontId="0" fillId="6" borderId="1" xfId="0" applyFill="1" applyBorder="1"/>
    <xf numFmtId="0" fontId="0" fillId="6" borderId="2" xfId="0" applyFill="1" applyBorder="1" applyAlignment="1">
      <alignment horizontal="right"/>
    </xf>
    <xf numFmtId="0" fontId="0" fillId="6" borderId="2" xfId="0" applyFill="1" applyBorder="1"/>
    <xf numFmtId="0" fontId="0" fillId="6" borderId="3" xfId="0" applyFill="1" applyBorder="1"/>
    <xf numFmtId="0" fontId="0" fillId="6" borderId="4" xfId="0" applyFill="1" applyBorder="1"/>
    <xf numFmtId="0" fontId="0" fillId="6" borderId="0" xfId="0" applyFill="1" applyBorder="1" applyAlignment="1">
      <alignment horizontal="right"/>
    </xf>
    <xf numFmtId="0" fontId="0" fillId="6" borderId="0" xfId="0" applyFill="1" applyBorder="1" applyAlignment="1">
      <alignment horizontal="left"/>
    </xf>
    <xf numFmtId="0" fontId="0" fillId="6" borderId="5" xfId="0" applyFill="1" applyBorder="1"/>
    <xf numFmtId="0" fontId="0" fillId="6" borderId="6" xfId="0" applyFill="1" applyBorder="1"/>
    <xf numFmtId="0" fontId="0" fillId="6" borderId="7" xfId="0" applyFill="1" applyBorder="1"/>
    <xf numFmtId="0" fontId="0" fillId="6" borderId="8" xfId="0" applyFill="1" applyBorder="1"/>
    <xf numFmtId="0" fontId="0" fillId="7" borderId="9" xfId="0" applyFill="1" applyBorder="1"/>
    <xf numFmtId="0" fontId="0" fillId="7" borderId="10" xfId="0" applyFill="1" applyBorder="1"/>
    <xf numFmtId="0" fontId="0" fillId="7" borderId="11" xfId="0" applyFill="1" applyBorder="1"/>
    <xf numFmtId="0" fontId="0" fillId="8" borderId="9" xfId="0" applyFill="1" applyBorder="1"/>
    <xf numFmtId="0" fontId="0" fillId="8" borderId="10" xfId="0" applyFill="1" applyBorder="1"/>
    <xf numFmtId="0" fontId="0" fillId="8" borderId="11" xfId="0" applyFill="1" applyBorder="1"/>
    <xf numFmtId="11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WUSTL</a:t>
            </a:r>
            <a:r>
              <a:rPr lang="en-US" baseline="0"/>
              <a:t> 9.4T </a:t>
            </a:r>
            <a:r>
              <a:rPr lang="en-US"/>
              <a:t>Bruker</a:t>
            </a:r>
            <a:r>
              <a:rPr lang="en-US" baseline="0"/>
              <a:t> </a:t>
            </a:r>
            <a:r>
              <a:rPr lang="en-US"/>
              <a:t>ADC SE Pass 1 </a:t>
            </a:r>
          </a:p>
        </c:rich>
      </c:tx>
      <c:layout>
        <c:manualLayout>
          <c:xMode val="edge"/>
          <c:yMode val="edge"/>
          <c:x val="2.7203384418224008E-3"/>
          <c:y val="1.428570357277572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'20210223_NoInterp'!$J$10</c:f>
              <c:strCache>
                <c:ptCount val="1"/>
                <c:pt idx="0">
                  <c:v>ROI mean ADC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5.9678811363177243E-2"/>
                  <c:y val="-0.4908938950926921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'20210223_NoInterp'!$M$11:$M$39</c:f>
              <c:numCache>
                <c:formatCode>General</c:formatCode>
                <c:ptCount val="29"/>
                <c:pt idx="0">
                  <c:v>#N/A</c:v>
                </c:pt>
                <c:pt idx="1">
                  <c:v>#N/A</c:v>
                </c:pt>
                <c:pt idx="2">
                  <c:v>1.0401299510299999</c:v>
                </c:pt>
                <c:pt idx="3">
                  <c:v>1.0590969298099999</c:v>
                </c:pt>
                <c:pt idx="4">
                  <c:v>1.0728044409700002</c:v>
                </c:pt>
                <c:pt idx="5">
                  <c:v>1.0891071478399998</c:v>
                </c:pt>
                <c:pt idx="6">
                  <c:v>1.09383210599</c:v>
                </c:pt>
                <c:pt idx="7">
                  <c:v>1.1078974135999999</c:v>
                </c:pt>
                <c:pt idx="8">
                  <c:v>1.1142626018099999</c:v>
                </c:pt>
                <c:pt idx="9">
                  <c:v>1.1207703312000001</c:v>
                </c:pt>
                <c:pt idx="10">
                  <c:v>1.11757887237</c:v>
                </c:pt>
                <c:pt idx="11">
                  <c:v>1.12510614851</c:v>
                </c:pt>
                <c:pt idx="12">
                  <c:v>1.11819297641</c:v>
                </c:pt>
                <c:pt idx="13">
                  <c:v>1.12613704666</c:v>
                </c:pt>
                <c:pt idx="14">
                  <c:v>1.1205184619100002</c:v>
                </c:pt>
                <c:pt idx="15">
                  <c:v>1.1264082510000002</c:v>
                </c:pt>
                <c:pt idx="16">
                  <c:v>1.11818307914</c:v>
                </c:pt>
                <c:pt idx="17">
                  <c:v>1.12255156297</c:v>
                </c:pt>
                <c:pt idx="18">
                  <c:v>1.11999764476</c:v>
                </c:pt>
                <c:pt idx="19">
                  <c:v>1.11766774376</c:v>
                </c:pt>
                <c:pt idx="20">
                  <c:v>1.1121884716800001</c:v>
                </c:pt>
                <c:pt idx="21">
                  <c:v>1.1094848513100002</c:v>
                </c:pt>
                <c:pt idx="22">
                  <c:v>1.1020487539299999</c:v>
                </c:pt>
                <c:pt idx="23">
                  <c:v>1.0971605473699999</c:v>
                </c:pt>
                <c:pt idx="24">
                  <c:v>1.0861111537399999</c:v>
                </c:pt>
                <c:pt idx="25">
                  <c:v>1.0878953951300001</c:v>
                </c:pt>
                <c:pt idx="26">
                  <c:v>1.0881318042000001</c:v>
                </c:pt>
                <c:pt idx="27">
                  <c:v>1.02911514967</c:v>
                </c:pt>
                <c:pt idx="28">
                  <c:v>#N/A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D0A-4BAB-A2DD-2EDACB48A730}"/>
            </c:ext>
          </c:extLst>
        </c:ser>
        <c:ser>
          <c:idx val="1"/>
          <c:order val="1"/>
          <c:tx>
            <c:strRef>
              <c:f>'20210223_NoInterp'!$AJ$10</c:f>
              <c:strCache>
                <c:ptCount val="1"/>
                <c:pt idx="0">
                  <c:v>"0%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'20210223_NoInterp'!$AJ$11:$AJ$39</c:f>
              <c:numCache>
                <c:formatCode>General</c:formatCode>
                <c:ptCount val="29"/>
                <c:pt idx="0">
                  <c:v>1.1000000000000001</c:v>
                </c:pt>
                <c:pt idx="1">
                  <c:v>1.1000000000000001</c:v>
                </c:pt>
                <c:pt idx="2">
                  <c:v>1.1000000000000001</c:v>
                </c:pt>
                <c:pt idx="3">
                  <c:v>1.1000000000000001</c:v>
                </c:pt>
                <c:pt idx="4">
                  <c:v>1.1000000000000001</c:v>
                </c:pt>
                <c:pt idx="5">
                  <c:v>1.1000000000000001</c:v>
                </c:pt>
                <c:pt idx="6">
                  <c:v>1.1000000000000001</c:v>
                </c:pt>
                <c:pt idx="7">
                  <c:v>1.1000000000000001</c:v>
                </c:pt>
                <c:pt idx="8">
                  <c:v>1.1000000000000001</c:v>
                </c:pt>
                <c:pt idx="9">
                  <c:v>1.1000000000000001</c:v>
                </c:pt>
                <c:pt idx="10">
                  <c:v>1.1000000000000001</c:v>
                </c:pt>
                <c:pt idx="11">
                  <c:v>1.1000000000000001</c:v>
                </c:pt>
                <c:pt idx="12">
                  <c:v>1.1000000000000001</c:v>
                </c:pt>
                <c:pt idx="13">
                  <c:v>1.1000000000000001</c:v>
                </c:pt>
                <c:pt idx="14">
                  <c:v>1.1000000000000001</c:v>
                </c:pt>
                <c:pt idx="15">
                  <c:v>1.1000000000000001</c:v>
                </c:pt>
                <c:pt idx="16">
                  <c:v>1.1000000000000001</c:v>
                </c:pt>
                <c:pt idx="17">
                  <c:v>1.1000000000000001</c:v>
                </c:pt>
                <c:pt idx="18">
                  <c:v>1.1000000000000001</c:v>
                </c:pt>
                <c:pt idx="19">
                  <c:v>1.1000000000000001</c:v>
                </c:pt>
                <c:pt idx="20">
                  <c:v>1.1000000000000001</c:v>
                </c:pt>
                <c:pt idx="21">
                  <c:v>1.1000000000000001</c:v>
                </c:pt>
                <c:pt idx="22">
                  <c:v>1.1000000000000001</c:v>
                </c:pt>
                <c:pt idx="23">
                  <c:v>1.1000000000000001</c:v>
                </c:pt>
                <c:pt idx="24">
                  <c:v>1.1000000000000001</c:v>
                </c:pt>
                <c:pt idx="25">
                  <c:v>1.1000000000000001</c:v>
                </c:pt>
                <c:pt idx="26">
                  <c:v>1.1000000000000001</c:v>
                </c:pt>
                <c:pt idx="27">
                  <c:v>1.1000000000000001</c:v>
                </c:pt>
                <c:pt idx="28">
                  <c:v>1.1000000000000001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D0A-4BAB-A2DD-2EDACB48A730}"/>
            </c:ext>
          </c:extLst>
        </c:ser>
        <c:ser>
          <c:idx val="2"/>
          <c:order val="2"/>
          <c:tx>
            <c:strRef>
              <c:f>'20210223_NoInterp'!$AK$10</c:f>
              <c:strCache>
                <c:ptCount val="1"/>
                <c:pt idx="0">
                  <c:v>"-5%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'20210223_NoInterp'!$AK$11:$AK$39</c:f>
              <c:numCache>
                <c:formatCode>General</c:formatCode>
                <c:ptCount val="29"/>
                <c:pt idx="0">
                  <c:v>1.0449999999999999</c:v>
                </c:pt>
                <c:pt idx="1">
                  <c:v>1.0449999999999999</c:v>
                </c:pt>
                <c:pt idx="2">
                  <c:v>1.0449999999999999</c:v>
                </c:pt>
                <c:pt idx="3">
                  <c:v>1.0449999999999999</c:v>
                </c:pt>
                <c:pt idx="4">
                  <c:v>1.0449999999999999</c:v>
                </c:pt>
                <c:pt idx="5">
                  <c:v>1.0449999999999999</c:v>
                </c:pt>
                <c:pt idx="6">
                  <c:v>1.0449999999999999</c:v>
                </c:pt>
                <c:pt idx="7">
                  <c:v>1.0449999999999999</c:v>
                </c:pt>
                <c:pt idx="8">
                  <c:v>1.0449999999999999</c:v>
                </c:pt>
                <c:pt idx="9">
                  <c:v>1.0449999999999999</c:v>
                </c:pt>
                <c:pt idx="10">
                  <c:v>1.0449999999999999</c:v>
                </c:pt>
                <c:pt idx="11">
                  <c:v>1.0449999999999999</c:v>
                </c:pt>
                <c:pt idx="12">
                  <c:v>1.0449999999999999</c:v>
                </c:pt>
                <c:pt idx="13">
                  <c:v>1.0449999999999999</c:v>
                </c:pt>
                <c:pt idx="14">
                  <c:v>1.0449999999999999</c:v>
                </c:pt>
                <c:pt idx="15">
                  <c:v>1.0449999999999999</c:v>
                </c:pt>
                <c:pt idx="16">
                  <c:v>1.0449999999999999</c:v>
                </c:pt>
                <c:pt idx="17">
                  <c:v>1.0449999999999999</c:v>
                </c:pt>
                <c:pt idx="18">
                  <c:v>1.0449999999999999</c:v>
                </c:pt>
                <c:pt idx="19">
                  <c:v>1.0449999999999999</c:v>
                </c:pt>
                <c:pt idx="20">
                  <c:v>1.0449999999999999</c:v>
                </c:pt>
                <c:pt idx="21">
                  <c:v>1.0449999999999999</c:v>
                </c:pt>
                <c:pt idx="22">
                  <c:v>1.0449999999999999</c:v>
                </c:pt>
                <c:pt idx="23">
                  <c:v>1.0449999999999999</c:v>
                </c:pt>
                <c:pt idx="24">
                  <c:v>1.0449999999999999</c:v>
                </c:pt>
                <c:pt idx="25">
                  <c:v>1.0449999999999999</c:v>
                </c:pt>
                <c:pt idx="26">
                  <c:v>1.0449999999999999</c:v>
                </c:pt>
                <c:pt idx="27">
                  <c:v>1.0449999999999999</c:v>
                </c:pt>
                <c:pt idx="28">
                  <c:v>1.0449999999999999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D0A-4BAB-A2DD-2EDACB48A730}"/>
            </c:ext>
          </c:extLst>
        </c:ser>
        <c:ser>
          <c:idx val="3"/>
          <c:order val="3"/>
          <c:tx>
            <c:strRef>
              <c:f>'20210223_NoInterp'!$AL$10</c:f>
              <c:strCache>
                <c:ptCount val="1"/>
                <c:pt idx="0">
                  <c:v>"+5%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'20210223_NoInterp'!$AL$11:$AL$39</c:f>
              <c:numCache>
                <c:formatCode>General</c:formatCode>
                <c:ptCount val="29"/>
                <c:pt idx="0">
                  <c:v>1.1550000000000002</c:v>
                </c:pt>
                <c:pt idx="1">
                  <c:v>1.1550000000000002</c:v>
                </c:pt>
                <c:pt idx="2">
                  <c:v>1.1550000000000002</c:v>
                </c:pt>
                <c:pt idx="3">
                  <c:v>1.1550000000000002</c:v>
                </c:pt>
                <c:pt idx="4">
                  <c:v>1.1550000000000002</c:v>
                </c:pt>
                <c:pt idx="5">
                  <c:v>1.1550000000000002</c:v>
                </c:pt>
                <c:pt idx="6">
                  <c:v>1.1550000000000002</c:v>
                </c:pt>
                <c:pt idx="7">
                  <c:v>1.1550000000000002</c:v>
                </c:pt>
                <c:pt idx="8">
                  <c:v>1.1550000000000002</c:v>
                </c:pt>
                <c:pt idx="9">
                  <c:v>1.1550000000000002</c:v>
                </c:pt>
                <c:pt idx="10">
                  <c:v>1.1550000000000002</c:v>
                </c:pt>
                <c:pt idx="11">
                  <c:v>1.1550000000000002</c:v>
                </c:pt>
                <c:pt idx="12">
                  <c:v>1.1550000000000002</c:v>
                </c:pt>
                <c:pt idx="13">
                  <c:v>1.1550000000000002</c:v>
                </c:pt>
                <c:pt idx="14">
                  <c:v>1.1550000000000002</c:v>
                </c:pt>
                <c:pt idx="15">
                  <c:v>1.1550000000000002</c:v>
                </c:pt>
                <c:pt idx="16">
                  <c:v>1.1550000000000002</c:v>
                </c:pt>
                <c:pt idx="17">
                  <c:v>1.1550000000000002</c:v>
                </c:pt>
                <c:pt idx="18">
                  <c:v>1.1550000000000002</c:v>
                </c:pt>
                <c:pt idx="19">
                  <c:v>1.1550000000000002</c:v>
                </c:pt>
                <c:pt idx="20">
                  <c:v>1.1550000000000002</c:v>
                </c:pt>
                <c:pt idx="21">
                  <c:v>1.1550000000000002</c:v>
                </c:pt>
                <c:pt idx="22">
                  <c:v>1.1550000000000002</c:v>
                </c:pt>
                <c:pt idx="23">
                  <c:v>1.1550000000000002</c:v>
                </c:pt>
                <c:pt idx="24">
                  <c:v>1.1550000000000002</c:v>
                </c:pt>
                <c:pt idx="25">
                  <c:v>1.1550000000000002</c:v>
                </c:pt>
                <c:pt idx="26">
                  <c:v>1.1550000000000002</c:v>
                </c:pt>
                <c:pt idx="27">
                  <c:v>1.1550000000000002</c:v>
                </c:pt>
                <c:pt idx="28">
                  <c:v>1.1550000000000002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D0A-4BAB-A2DD-2EDACB48A7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6270584"/>
        <c:axId val="346268624"/>
      </c:scatterChart>
      <c:valAx>
        <c:axId val="346270584"/>
        <c:scaling>
          <c:orientation val="minMax"/>
          <c:max val="28"/>
          <c:min val="-28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z-location</a:t>
                </a:r>
                <a:r>
                  <a:rPr lang="en-US" baseline="0"/>
                  <a:t> (mm)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68624"/>
        <c:crosses val="autoZero"/>
        <c:crossBetween val="midCat"/>
        <c:majorUnit val="4"/>
      </c:valAx>
      <c:valAx>
        <c:axId val="346268624"/>
        <c:scaling>
          <c:orientation val="minMax"/>
          <c:min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ADC (um^2 / 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70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Low b-value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'20210223_NoInterp'!$O$59</c:f>
              <c:strCache>
                <c:ptCount val="1"/>
                <c:pt idx="0">
                  <c:v>LobSNR1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'20210223_NoInterp'!$O$60:$O$88</c:f>
              <c:numCache>
                <c:formatCode>General</c:formatCode>
                <c:ptCount val="29"/>
                <c:pt idx="0">
                  <c:v>1.6180461491857909</c:v>
                </c:pt>
                <c:pt idx="1">
                  <c:v>124.8192024543911</c:v>
                </c:pt>
                <c:pt idx="2">
                  <c:v>137.44218649316383</c:v>
                </c:pt>
                <c:pt idx="3">
                  <c:v>146.08327255363102</c:v>
                </c:pt>
                <c:pt idx="4">
                  <c:v>153.81296808185277</c:v>
                </c:pt>
                <c:pt idx="5">
                  <c:v>161.30438101216379</c:v>
                </c:pt>
                <c:pt idx="6">
                  <c:v>164.62001167476629</c:v>
                </c:pt>
                <c:pt idx="7">
                  <c:v>169.33705836601925</c:v>
                </c:pt>
                <c:pt idx="8">
                  <c:v>169.61694413344549</c:v>
                </c:pt>
                <c:pt idx="9">
                  <c:v>172.72933425652258</c:v>
                </c:pt>
                <c:pt idx="10">
                  <c:v>170.14919261703591</c:v>
                </c:pt>
                <c:pt idx="11">
                  <c:v>171.84770141589669</c:v>
                </c:pt>
                <c:pt idx="12">
                  <c:v>170.37815377226858</c:v>
                </c:pt>
                <c:pt idx="13">
                  <c:v>172.15183114825666</c:v>
                </c:pt>
                <c:pt idx="14">
                  <c:v>169.70677764392127</c:v>
                </c:pt>
                <c:pt idx="15">
                  <c:v>171.24528496859526</c:v>
                </c:pt>
                <c:pt idx="16">
                  <c:v>168.76480773059717</c:v>
                </c:pt>
                <c:pt idx="17">
                  <c:v>168.35866009088164</c:v>
                </c:pt>
                <c:pt idx="18">
                  <c:v>166.79956582980907</c:v>
                </c:pt>
                <c:pt idx="19">
                  <c:v>167.20039700698885</c:v>
                </c:pt>
                <c:pt idx="20">
                  <c:v>163.49007534248091</c:v>
                </c:pt>
                <c:pt idx="21">
                  <c:v>163.84159804808542</c:v>
                </c:pt>
                <c:pt idx="22">
                  <c:v>160.07562174064745</c:v>
                </c:pt>
                <c:pt idx="23">
                  <c:v>159.2996016910034</c:v>
                </c:pt>
                <c:pt idx="24">
                  <c:v>154.93925266628241</c:v>
                </c:pt>
                <c:pt idx="25">
                  <c:v>148.48515015829318</c:v>
                </c:pt>
                <c:pt idx="26">
                  <c:v>132.6907168424114</c:v>
                </c:pt>
                <c:pt idx="27">
                  <c:v>123.33402958419511</c:v>
                </c:pt>
                <c:pt idx="28">
                  <c:v>62.700190839717223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E65-43AE-BFCE-7208C494647B}"/>
            </c:ext>
          </c:extLst>
        </c:ser>
        <c:ser>
          <c:idx val="1"/>
          <c:order val="1"/>
          <c:tx>
            <c:strRef>
              <c:f>'20210223_NoInterp'!$AF$59</c:f>
              <c:strCache>
                <c:ptCount val="1"/>
                <c:pt idx="0">
                  <c:v>LobSNR2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'20210223_NoInterp'!$AF$60:$AF$88</c:f>
              <c:numCache>
                <c:formatCode>General</c:formatCode>
                <c:ptCount val="29"/>
                <c:pt idx="0">
                  <c:v>1.3964938499066033</c:v>
                </c:pt>
                <c:pt idx="1">
                  <c:v>106.56383082770633</c:v>
                </c:pt>
                <c:pt idx="2">
                  <c:v>116.41270691321596</c:v>
                </c:pt>
                <c:pt idx="3">
                  <c:v>124.04723282859315</c:v>
                </c:pt>
                <c:pt idx="4">
                  <c:v>130.73309440433968</c:v>
                </c:pt>
                <c:pt idx="5">
                  <c:v>136.88899102788159</c:v>
                </c:pt>
                <c:pt idx="6">
                  <c:v>139.64220104465065</c:v>
                </c:pt>
                <c:pt idx="7">
                  <c:v>142.69485509719365</c:v>
                </c:pt>
                <c:pt idx="8">
                  <c:v>143.35035374443504</c:v>
                </c:pt>
                <c:pt idx="9">
                  <c:v>145.744288684238</c:v>
                </c:pt>
                <c:pt idx="10">
                  <c:v>143.56176684350967</c:v>
                </c:pt>
                <c:pt idx="11">
                  <c:v>144.85161720894769</c:v>
                </c:pt>
                <c:pt idx="12">
                  <c:v>142.73920881164426</c:v>
                </c:pt>
                <c:pt idx="13">
                  <c:v>144.99505009637539</c:v>
                </c:pt>
                <c:pt idx="14">
                  <c:v>142.53825157944084</c:v>
                </c:pt>
                <c:pt idx="15">
                  <c:v>143.77955284311747</c:v>
                </c:pt>
                <c:pt idx="16">
                  <c:v>141.12721769392047</c:v>
                </c:pt>
                <c:pt idx="17">
                  <c:v>141.53264436121833</c:v>
                </c:pt>
                <c:pt idx="18">
                  <c:v>138.99992322217486</c:v>
                </c:pt>
                <c:pt idx="19">
                  <c:v>139.5593275678022</c:v>
                </c:pt>
                <c:pt idx="20">
                  <c:v>137.71879701260332</c:v>
                </c:pt>
                <c:pt idx="21">
                  <c:v>137.55668435688102</c:v>
                </c:pt>
                <c:pt idx="22">
                  <c:v>134.01856830477911</c:v>
                </c:pt>
                <c:pt idx="23">
                  <c:v>133.66286778314139</c:v>
                </c:pt>
                <c:pt idx="24">
                  <c:v>128.90636304351941</c:v>
                </c:pt>
                <c:pt idx="25">
                  <c:v>123.89422642350057</c:v>
                </c:pt>
                <c:pt idx="26">
                  <c:v>111.88377727972168</c:v>
                </c:pt>
                <c:pt idx="27">
                  <c:v>105.26805887063092</c:v>
                </c:pt>
                <c:pt idx="28">
                  <c:v>52.427906080802018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E65-43AE-BFCE-7208C494647B}"/>
            </c:ext>
          </c:extLst>
        </c:ser>
        <c:ser>
          <c:idx val="2"/>
          <c:order val="2"/>
          <c:tx>
            <c:strRef>
              <c:f>'20210223_NoInterp'!$AT$59</c:f>
              <c:strCache>
                <c:ptCount val="1"/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'20210223_NoInterp'!$AT$60:$AT$88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E65-43AE-BFCE-7208C494647B}"/>
            </c:ext>
          </c:extLst>
        </c:ser>
        <c:ser>
          <c:idx val="3"/>
          <c:order val="3"/>
          <c:tx>
            <c:strRef>
              <c:f>'20210223_NoInterp'!$BH$59</c:f>
              <c:strCache>
                <c:ptCount val="1"/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'20210223_NoInterp'!$BH$60:$BH$88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E65-43AE-BFCE-7208C49464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0093688"/>
        <c:axId val="700090736"/>
      </c:scatterChart>
      <c:valAx>
        <c:axId val="700093688"/>
        <c:scaling>
          <c:orientation val="minMax"/>
          <c:max val="28"/>
          <c:min val="-28"/>
        </c:scaling>
        <c:delete val="0"/>
        <c:axPos val="b"/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0736"/>
        <c:crosses val="autoZero"/>
        <c:crossBetween val="midCat"/>
        <c:majorUnit val="4"/>
      </c:valAx>
      <c:valAx>
        <c:axId val="7000907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36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High b-value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'20210223_NoInterp'!$O$97</c:f>
              <c:strCache>
                <c:ptCount val="1"/>
                <c:pt idx="0">
                  <c:v>Hib SNR1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'20210223_NoInterp'!$O$98:$O$126</c:f>
              <c:numCache>
                <c:formatCode>General</c:formatCode>
                <c:ptCount val="29"/>
                <c:pt idx="0">
                  <c:v>2.8566934830806883</c:v>
                </c:pt>
                <c:pt idx="1">
                  <c:v>36.036260980713067</c:v>
                </c:pt>
                <c:pt idx="2">
                  <c:v>37.456502165767269</c:v>
                </c:pt>
                <c:pt idx="3">
                  <c:v>38.323807866545685</c:v>
                </c:pt>
                <c:pt idx="4">
                  <c:v>39.259030016752064</c:v>
                </c:pt>
                <c:pt idx="5">
                  <c:v>39.855193000266013</c:v>
                </c:pt>
                <c:pt idx="6">
                  <c:v>40.289766759778217</c:v>
                </c:pt>
                <c:pt idx="7">
                  <c:v>40.295723816557292</c:v>
                </c:pt>
                <c:pt idx="8">
                  <c:v>39.851486023472759</c:v>
                </c:pt>
                <c:pt idx="9">
                  <c:v>40.056537839654411</c:v>
                </c:pt>
                <c:pt idx="10">
                  <c:v>39.713888191063845</c:v>
                </c:pt>
                <c:pt idx="11">
                  <c:v>39.509764445539162</c:v>
                </c:pt>
                <c:pt idx="12">
                  <c:v>39.713968028093028</c:v>
                </c:pt>
                <c:pt idx="13">
                  <c:v>39.498353561847779</c:v>
                </c:pt>
                <c:pt idx="14">
                  <c:v>39.378497449478836</c:v>
                </c:pt>
                <c:pt idx="15">
                  <c:v>39.26558243281788</c:v>
                </c:pt>
                <c:pt idx="16">
                  <c:v>39.347051590644156</c:v>
                </c:pt>
                <c:pt idx="17">
                  <c:v>38.899336402378353</c:v>
                </c:pt>
                <c:pt idx="18">
                  <c:v>38.75018388773168</c:v>
                </c:pt>
                <c:pt idx="19">
                  <c:v>39.012946546222665</c:v>
                </c:pt>
                <c:pt idx="20">
                  <c:v>38.571864670963201</c:v>
                </c:pt>
                <c:pt idx="21">
                  <c:v>38.86940331354841</c:v>
                </c:pt>
                <c:pt idx="22">
                  <c:v>38.542687454757946</c:v>
                </c:pt>
                <c:pt idx="23">
                  <c:v>38.735625055604629</c:v>
                </c:pt>
                <c:pt idx="24">
                  <c:v>38.518603840274842</c:v>
                </c:pt>
                <c:pt idx="25">
                  <c:v>36.784973600156761</c:v>
                </c:pt>
                <c:pt idx="26">
                  <c:v>33.064087228828932</c:v>
                </c:pt>
                <c:pt idx="27">
                  <c:v>35.88290612814081</c:v>
                </c:pt>
                <c:pt idx="28">
                  <c:v>18.165334455532495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F04-404B-B0F5-D02B411C4D2A}"/>
            </c:ext>
          </c:extLst>
        </c:ser>
        <c:ser>
          <c:idx val="1"/>
          <c:order val="1"/>
          <c:tx>
            <c:strRef>
              <c:f>'20210223_NoInterp'!$AF$97</c:f>
              <c:strCache>
                <c:ptCount val="1"/>
                <c:pt idx="0">
                  <c:v>Hib SNR2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'20210223_NoInterp'!$AF$98:$AF$126</c:f>
              <c:numCache>
                <c:formatCode>General</c:formatCode>
                <c:ptCount val="29"/>
                <c:pt idx="0">
                  <c:v>2.7354213133786778</c:v>
                </c:pt>
                <c:pt idx="1">
                  <c:v>34.88468022878795</c:v>
                </c:pt>
                <c:pt idx="2">
                  <c:v>36.964124351169964</c:v>
                </c:pt>
                <c:pt idx="3">
                  <c:v>37.627470573196725</c:v>
                </c:pt>
                <c:pt idx="4">
                  <c:v>38.254176926451031</c:v>
                </c:pt>
                <c:pt idx="5">
                  <c:v>39.001612642121827</c:v>
                </c:pt>
                <c:pt idx="6">
                  <c:v>39.21351425965257</c:v>
                </c:pt>
                <c:pt idx="7">
                  <c:v>39.564585083239713</c:v>
                </c:pt>
                <c:pt idx="8">
                  <c:v>39.177254025178812</c:v>
                </c:pt>
                <c:pt idx="9">
                  <c:v>39.187267467063592</c:v>
                </c:pt>
                <c:pt idx="10">
                  <c:v>38.807695492023619</c:v>
                </c:pt>
                <c:pt idx="11">
                  <c:v>38.286730136494711</c:v>
                </c:pt>
                <c:pt idx="12">
                  <c:v>38.430851348815366</c:v>
                </c:pt>
                <c:pt idx="13">
                  <c:v>38.528734826349847</c:v>
                </c:pt>
                <c:pt idx="14">
                  <c:v>38.288350854972663</c:v>
                </c:pt>
                <c:pt idx="15">
                  <c:v>38.006379206826566</c:v>
                </c:pt>
                <c:pt idx="16">
                  <c:v>38.101531860959362</c:v>
                </c:pt>
                <c:pt idx="17">
                  <c:v>37.796447320943663</c:v>
                </c:pt>
                <c:pt idx="18">
                  <c:v>37.927867503321842</c:v>
                </c:pt>
                <c:pt idx="19">
                  <c:v>37.618897934127801</c:v>
                </c:pt>
                <c:pt idx="20">
                  <c:v>37.650226351525191</c:v>
                </c:pt>
                <c:pt idx="21">
                  <c:v>37.70890003541296</c:v>
                </c:pt>
                <c:pt idx="22">
                  <c:v>37.617441894148307</c:v>
                </c:pt>
                <c:pt idx="23">
                  <c:v>37.714110711712578</c:v>
                </c:pt>
                <c:pt idx="24">
                  <c:v>37.428470273926678</c:v>
                </c:pt>
                <c:pt idx="25">
                  <c:v>35.317289544995191</c:v>
                </c:pt>
                <c:pt idx="26">
                  <c:v>31.835502948165527</c:v>
                </c:pt>
                <c:pt idx="27">
                  <c:v>34.894134653996481</c:v>
                </c:pt>
                <c:pt idx="28">
                  <c:v>17.698281061003051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F04-404B-B0F5-D02B411C4D2A}"/>
            </c:ext>
          </c:extLst>
        </c:ser>
        <c:ser>
          <c:idx val="2"/>
          <c:order val="2"/>
          <c:tx>
            <c:strRef>
              <c:f>'20210223_NoInterp'!$AT$97</c:f>
              <c:strCache>
                <c:ptCount val="1"/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'20210223_NoInterp'!$AT$98:$AT$126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F04-404B-B0F5-D02B411C4D2A}"/>
            </c:ext>
          </c:extLst>
        </c:ser>
        <c:ser>
          <c:idx val="3"/>
          <c:order val="3"/>
          <c:tx>
            <c:strRef>
              <c:f>'20210223_NoInterp'!$BH$97</c:f>
              <c:strCache>
                <c:ptCount val="1"/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'20210223_NoInterp'!$BH$98:$BH$126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F04-404B-B0F5-D02B411C4D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0093688"/>
        <c:axId val="700090736"/>
      </c:scatterChart>
      <c:valAx>
        <c:axId val="700093688"/>
        <c:scaling>
          <c:orientation val="minMax"/>
          <c:max val="28"/>
          <c:min val="-28"/>
        </c:scaling>
        <c:delete val="0"/>
        <c:axPos val="b"/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0736"/>
        <c:crosses val="autoZero"/>
        <c:crossBetween val="midCat"/>
        <c:majorUnit val="4"/>
      </c:valAx>
      <c:valAx>
        <c:axId val="7000907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36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ADC Pass 2 No Interpolation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'20210223_NoInterp'!$J$10</c:f>
              <c:strCache>
                <c:ptCount val="1"/>
                <c:pt idx="0">
                  <c:v>ROI mean ADC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7.0770782107874063E-3"/>
                  <c:y val="-0.3188432698711183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'20210223_NoInterp'!$AD$11:$AD$39</c:f>
              <c:numCache>
                <c:formatCode>General</c:formatCode>
                <c:ptCount val="29"/>
                <c:pt idx="0">
                  <c:v>#N/A</c:v>
                </c:pt>
                <c:pt idx="1">
                  <c:v>#N/A</c:v>
                </c:pt>
                <c:pt idx="2">
                  <c:v>1.0361102797599999</c:v>
                </c:pt>
                <c:pt idx="3">
                  <c:v>1.0591517932400001</c:v>
                </c:pt>
                <c:pt idx="4">
                  <c:v>1.0770950401200001</c:v>
                </c:pt>
                <c:pt idx="5">
                  <c:v>1.09043689463</c:v>
                </c:pt>
                <c:pt idx="6">
                  <c:v>1.09773884178</c:v>
                </c:pt>
                <c:pt idx="7">
                  <c:v>1.1040486089000001</c:v>
                </c:pt>
                <c:pt idx="8">
                  <c:v>1.1112529219</c:v>
                </c:pt>
                <c:pt idx="9">
                  <c:v>1.1194958963599999</c:v>
                </c:pt>
                <c:pt idx="10">
                  <c:v>1.1168214086400001</c:v>
                </c:pt>
                <c:pt idx="11">
                  <c:v>1.1280903775100002</c:v>
                </c:pt>
                <c:pt idx="12">
                  <c:v>1.1187299804700002</c:v>
                </c:pt>
                <c:pt idx="13">
                  <c:v>1.12532898907</c:v>
                </c:pt>
                <c:pt idx="14">
                  <c:v>1.11990563965</c:v>
                </c:pt>
                <c:pt idx="15">
                  <c:v>1.128015108</c:v>
                </c:pt>
                <c:pt idx="16">
                  <c:v>1.1173477998599999</c:v>
                </c:pt>
                <c:pt idx="17">
                  <c:v>1.1228658282900001</c:v>
                </c:pt>
                <c:pt idx="18">
                  <c:v>1.11215649175</c:v>
                </c:pt>
                <c:pt idx="19">
                  <c:v>1.11816464174</c:v>
                </c:pt>
                <c:pt idx="20">
                  <c:v>1.1110680053700002</c:v>
                </c:pt>
                <c:pt idx="21">
                  <c:v>1.10975714949</c:v>
                </c:pt>
                <c:pt idx="22">
                  <c:v>1.0978361457399999</c:v>
                </c:pt>
                <c:pt idx="23">
                  <c:v>1.0952651367200001</c:v>
                </c:pt>
                <c:pt idx="24">
                  <c:v>1.08096899414</c:v>
                </c:pt>
                <c:pt idx="25">
                  <c:v>1.0903005159800001</c:v>
                </c:pt>
                <c:pt idx="26">
                  <c:v>1.09326634033</c:v>
                </c:pt>
                <c:pt idx="27">
                  <c:v>1.04205512347</c:v>
                </c:pt>
                <c:pt idx="28">
                  <c:v>#N/A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213-4AAA-9B69-17B9AA1B6193}"/>
            </c:ext>
          </c:extLst>
        </c:ser>
        <c:ser>
          <c:idx val="1"/>
          <c:order val="1"/>
          <c:tx>
            <c:strRef>
              <c:f>'20210223_NoInterp'!$AJ$10</c:f>
              <c:strCache>
                <c:ptCount val="1"/>
                <c:pt idx="0">
                  <c:v>"0%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'20210223_NoInterp'!$AJ$11:$AJ$39</c:f>
              <c:numCache>
                <c:formatCode>General</c:formatCode>
                <c:ptCount val="29"/>
                <c:pt idx="0">
                  <c:v>1.1000000000000001</c:v>
                </c:pt>
                <c:pt idx="1">
                  <c:v>1.1000000000000001</c:v>
                </c:pt>
                <c:pt idx="2">
                  <c:v>1.1000000000000001</c:v>
                </c:pt>
                <c:pt idx="3">
                  <c:v>1.1000000000000001</c:v>
                </c:pt>
                <c:pt idx="4">
                  <c:v>1.1000000000000001</c:v>
                </c:pt>
                <c:pt idx="5">
                  <c:v>1.1000000000000001</c:v>
                </c:pt>
                <c:pt idx="6">
                  <c:v>1.1000000000000001</c:v>
                </c:pt>
                <c:pt idx="7">
                  <c:v>1.1000000000000001</c:v>
                </c:pt>
                <c:pt idx="8">
                  <c:v>1.1000000000000001</c:v>
                </c:pt>
                <c:pt idx="9">
                  <c:v>1.1000000000000001</c:v>
                </c:pt>
                <c:pt idx="10">
                  <c:v>1.1000000000000001</c:v>
                </c:pt>
                <c:pt idx="11">
                  <c:v>1.1000000000000001</c:v>
                </c:pt>
                <c:pt idx="12">
                  <c:v>1.1000000000000001</c:v>
                </c:pt>
                <c:pt idx="13">
                  <c:v>1.1000000000000001</c:v>
                </c:pt>
                <c:pt idx="14">
                  <c:v>1.1000000000000001</c:v>
                </c:pt>
                <c:pt idx="15">
                  <c:v>1.1000000000000001</c:v>
                </c:pt>
                <c:pt idx="16">
                  <c:v>1.1000000000000001</c:v>
                </c:pt>
                <c:pt idx="17">
                  <c:v>1.1000000000000001</c:v>
                </c:pt>
                <c:pt idx="18">
                  <c:v>1.1000000000000001</c:v>
                </c:pt>
                <c:pt idx="19">
                  <c:v>1.1000000000000001</c:v>
                </c:pt>
                <c:pt idx="20">
                  <c:v>1.1000000000000001</c:v>
                </c:pt>
                <c:pt idx="21">
                  <c:v>1.1000000000000001</c:v>
                </c:pt>
                <c:pt idx="22">
                  <c:v>1.1000000000000001</c:v>
                </c:pt>
                <c:pt idx="23">
                  <c:v>1.1000000000000001</c:v>
                </c:pt>
                <c:pt idx="24">
                  <c:v>1.1000000000000001</c:v>
                </c:pt>
                <c:pt idx="25">
                  <c:v>1.1000000000000001</c:v>
                </c:pt>
                <c:pt idx="26">
                  <c:v>1.1000000000000001</c:v>
                </c:pt>
                <c:pt idx="27">
                  <c:v>1.1000000000000001</c:v>
                </c:pt>
                <c:pt idx="28">
                  <c:v>1.1000000000000001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213-4AAA-9B69-17B9AA1B6193}"/>
            </c:ext>
          </c:extLst>
        </c:ser>
        <c:ser>
          <c:idx val="2"/>
          <c:order val="2"/>
          <c:tx>
            <c:strRef>
              <c:f>'20210223_NoInterp'!$AK$10</c:f>
              <c:strCache>
                <c:ptCount val="1"/>
                <c:pt idx="0">
                  <c:v>"-5%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'20210223_NoInterp'!$AK$11:$AK$39</c:f>
              <c:numCache>
                <c:formatCode>General</c:formatCode>
                <c:ptCount val="29"/>
                <c:pt idx="0">
                  <c:v>1.0449999999999999</c:v>
                </c:pt>
                <c:pt idx="1">
                  <c:v>1.0449999999999999</c:v>
                </c:pt>
                <c:pt idx="2">
                  <c:v>1.0449999999999999</c:v>
                </c:pt>
                <c:pt idx="3">
                  <c:v>1.0449999999999999</c:v>
                </c:pt>
                <c:pt idx="4">
                  <c:v>1.0449999999999999</c:v>
                </c:pt>
                <c:pt idx="5">
                  <c:v>1.0449999999999999</c:v>
                </c:pt>
                <c:pt idx="6">
                  <c:v>1.0449999999999999</c:v>
                </c:pt>
                <c:pt idx="7">
                  <c:v>1.0449999999999999</c:v>
                </c:pt>
                <c:pt idx="8">
                  <c:v>1.0449999999999999</c:v>
                </c:pt>
                <c:pt idx="9">
                  <c:v>1.0449999999999999</c:v>
                </c:pt>
                <c:pt idx="10">
                  <c:v>1.0449999999999999</c:v>
                </c:pt>
                <c:pt idx="11">
                  <c:v>1.0449999999999999</c:v>
                </c:pt>
                <c:pt idx="12">
                  <c:v>1.0449999999999999</c:v>
                </c:pt>
                <c:pt idx="13">
                  <c:v>1.0449999999999999</c:v>
                </c:pt>
                <c:pt idx="14">
                  <c:v>1.0449999999999999</c:v>
                </c:pt>
                <c:pt idx="15">
                  <c:v>1.0449999999999999</c:v>
                </c:pt>
                <c:pt idx="16">
                  <c:v>1.0449999999999999</c:v>
                </c:pt>
                <c:pt idx="17">
                  <c:v>1.0449999999999999</c:v>
                </c:pt>
                <c:pt idx="18">
                  <c:v>1.0449999999999999</c:v>
                </c:pt>
                <c:pt idx="19">
                  <c:v>1.0449999999999999</c:v>
                </c:pt>
                <c:pt idx="20">
                  <c:v>1.0449999999999999</c:v>
                </c:pt>
                <c:pt idx="21">
                  <c:v>1.0449999999999999</c:v>
                </c:pt>
                <c:pt idx="22">
                  <c:v>1.0449999999999999</c:v>
                </c:pt>
                <c:pt idx="23">
                  <c:v>1.0449999999999999</c:v>
                </c:pt>
                <c:pt idx="24">
                  <c:v>1.0449999999999999</c:v>
                </c:pt>
                <c:pt idx="25">
                  <c:v>1.0449999999999999</c:v>
                </c:pt>
                <c:pt idx="26">
                  <c:v>1.0449999999999999</c:v>
                </c:pt>
                <c:pt idx="27">
                  <c:v>1.0449999999999999</c:v>
                </c:pt>
                <c:pt idx="28">
                  <c:v>1.0449999999999999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213-4AAA-9B69-17B9AA1B6193}"/>
            </c:ext>
          </c:extLst>
        </c:ser>
        <c:ser>
          <c:idx val="3"/>
          <c:order val="3"/>
          <c:tx>
            <c:strRef>
              <c:f>'20210223_NoInterp'!$AL$10</c:f>
              <c:strCache>
                <c:ptCount val="1"/>
                <c:pt idx="0">
                  <c:v>"+5%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'20210223_NoInterp'!$AL$11:$AL$39</c:f>
              <c:numCache>
                <c:formatCode>General</c:formatCode>
                <c:ptCount val="29"/>
                <c:pt idx="0">
                  <c:v>1.1550000000000002</c:v>
                </c:pt>
                <c:pt idx="1">
                  <c:v>1.1550000000000002</c:v>
                </c:pt>
                <c:pt idx="2">
                  <c:v>1.1550000000000002</c:v>
                </c:pt>
                <c:pt idx="3">
                  <c:v>1.1550000000000002</c:v>
                </c:pt>
                <c:pt idx="4">
                  <c:v>1.1550000000000002</c:v>
                </c:pt>
                <c:pt idx="5">
                  <c:v>1.1550000000000002</c:v>
                </c:pt>
                <c:pt idx="6">
                  <c:v>1.1550000000000002</c:v>
                </c:pt>
                <c:pt idx="7">
                  <c:v>1.1550000000000002</c:v>
                </c:pt>
                <c:pt idx="8">
                  <c:v>1.1550000000000002</c:v>
                </c:pt>
                <c:pt idx="9">
                  <c:v>1.1550000000000002</c:v>
                </c:pt>
                <c:pt idx="10">
                  <c:v>1.1550000000000002</c:v>
                </c:pt>
                <c:pt idx="11">
                  <c:v>1.1550000000000002</c:v>
                </c:pt>
                <c:pt idx="12">
                  <c:v>1.1550000000000002</c:v>
                </c:pt>
                <c:pt idx="13">
                  <c:v>1.1550000000000002</c:v>
                </c:pt>
                <c:pt idx="14">
                  <c:v>1.1550000000000002</c:v>
                </c:pt>
                <c:pt idx="15">
                  <c:v>1.1550000000000002</c:v>
                </c:pt>
                <c:pt idx="16">
                  <c:v>1.1550000000000002</c:v>
                </c:pt>
                <c:pt idx="17">
                  <c:v>1.1550000000000002</c:v>
                </c:pt>
                <c:pt idx="18">
                  <c:v>1.1550000000000002</c:v>
                </c:pt>
                <c:pt idx="19">
                  <c:v>1.1550000000000002</c:v>
                </c:pt>
                <c:pt idx="20">
                  <c:v>1.1550000000000002</c:v>
                </c:pt>
                <c:pt idx="21">
                  <c:v>1.1550000000000002</c:v>
                </c:pt>
                <c:pt idx="22">
                  <c:v>1.1550000000000002</c:v>
                </c:pt>
                <c:pt idx="23">
                  <c:v>1.1550000000000002</c:v>
                </c:pt>
                <c:pt idx="24">
                  <c:v>1.1550000000000002</c:v>
                </c:pt>
                <c:pt idx="25">
                  <c:v>1.1550000000000002</c:v>
                </c:pt>
                <c:pt idx="26">
                  <c:v>1.1550000000000002</c:v>
                </c:pt>
                <c:pt idx="27">
                  <c:v>1.1550000000000002</c:v>
                </c:pt>
                <c:pt idx="28">
                  <c:v>1.1550000000000002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213-4AAA-9B69-17B9AA1B61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6270584"/>
        <c:axId val="346268624"/>
      </c:scatterChart>
      <c:valAx>
        <c:axId val="346270584"/>
        <c:scaling>
          <c:orientation val="minMax"/>
          <c:max val="28"/>
          <c:min val="-28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z-location</a:t>
                </a:r>
                <a:r>
                  <a:rPr lang="en-US" baseline="0"/>
                  <a:t> (mm)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68624"/>
        <c:crosses val="autoZero"/>
        <c:crossBetween val="midCat"/>
        <c:majorUnit val="4"/>
      </c:valAx>
      <c:valAx>
        <c:axId val="346268624"/>
        <c:scaling>
          <c:orientation val="minMax"/>
          <c:min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ADC (um^2 / 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70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by 2-pass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'20210223_NoInterp'!$H$166</c:f>
              <c:strCache>
                <c:ptCount val="1"/>
                <c:pt idx="0">
                  <c:v>MultiPassSNRLowb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'20210223_NoInterp'!$H$167:$H$195</c:f>
              <c:numCache>
                <c:formatCode>General</c:formatCode>
                <c:ptCount val="29"/>
                <c:pt idx="0">
                  <c:v>3.2951850562710554</c:v>
                </c:pt>
                <c:pt idx="1">
                  <c:v>58.664565727543746</c:v>
                </c:pt>
                <c:pt idx="2">
                  <c:v>80.097543774652834</c:v>
                </c:pt>
                <c:pt idx="3">
                  <c:v>72.483114748556744</c:v>
                </c:pt>
                <c:pt idx="4">
                  <c:v>77.046687839093181</c:v>
                </c:pt>
                <c:pt idx="5">
                  <c:v>74.478552407246411</c:v>
                </c:pt>
                <c:pt idx="6">
                  <c:v>91.055694027438662</c:v>
                </c:pt>
                <c:pt idx="7">
                  <c:v>91.251966838574404</c:v>
                </c:pt>
                <c:pt idx="8">
                  <c:v>111.84545591056164</c:v>
                </c:pt>
                <c:pt idx="9">
                  <c:v>96.642081733892496</c:v>
                </c:pt>
                <c:pt idx="10">
                  <c:v>106.94932415329704</c:v>
                </c:pt>
                <c:pt idx="11">
                  <c:v>131.16405476021745</c:v>
                </c:pt>
                <c:pt idx="12">
                  <c:v>204.77838219206444</c:v>
                </c:pt>
                <c:pt idx="13">
                  <c:v>120.45445133382688</c:v>
                </c:pt>
                <c:pt idx="14">
                  <c:v>139.48585722176759</c:v>
                </c:pt>
                <c:pt idx="15">
                  <c:v>128.02808257499956</c:v>
                </c:pt>
                <c:pt idx="16">
                  <c:v>135.70327915803995</c:v>
                </c:pt>
                <c:pt idx="17">
                  <c:v>127.44366267237838</c:v>
                </c:pt>
                <c:pt idx="18">
                  <c:v>125.68168246783566</c:v>
                </c:pt>
                <c:pt idx="19">
                  <c:v>133.0948974840623</c:v>
                </c:pt>
                <c:pt idx="20">
                  <c:v>126.15644698894637</c:v>
                </c:pt>
                <c:pt idx="21">
                  <c:v>146.34066532666458</c:v>
                </c:pt>
                <c:pt idx="22">
                  <c:v>135.19712728305049</c:v>
                </c:pt>
                <c:pt idx="23">
                  <c:v>158.89065300413128</c:v>
                </c:pt>
                <c:pt idx="24">
                  <c:v>91.853399625066274</c:v>
                </c:pt>
                <c:pt idx="25">
                  <c:v>122.17256206059113</c:v>
                </c:pt>
                <c:pt idx="26">
                  <c:v>80.843744425003706</c:v>
                </c:pt>
                <c:pt idx="27">
                  <c:v>46.633676052045097</c:v>
                </c:pt>
                <c:pt idx="28">
                  <c:v>25.48504933751741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88B-48A3-A5C6-28468C7EAC35}"/>
            </c:ext>
          </c:extLst>
        </c:ser>
        <c:ser>
          <c:idx val="1"/>
          <c:order val="1"/>
          <c:tx>
            <c:strRef>
              <c:f>'20210223_NoInterp'!$Q$166</c:f>
              <c:strCache>
                <c:ptCount val="1"/>
                <c:pt idx="0">
                  <c:v>MultiPassSNRHighb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'20210223_NoInterp'!$Q$167:$Q$195</c:f>
              <c:numCache>
                <c:formatCode>General</c:formatCode>
                <c:ptCount val="29"/>
                <c:pt idx="0">
                  <c:v>5.3246763607748546</c:v>
                </c:pt>
                <c:pt idx="1">
                  <c:v>39.818264880820486</c:v>
                </c:pt>
                <c:pt idx="2">
                  <c:v>36.066398435462986</c:v>
                </c:pt>
                <c:pt idx="3">
                  <c:v>43.132804476805973</c:v>
                </c:pt>
                <c:pt idx="4">
                  <c:v>50.106739561419744</c:v>
                </c:pt>
                <c:pt idx="5">
                  <c:v>49.868553532709754</c:v>
                </c:pt>
                <c:pt idx="6">
                  <c:v>48.056632075334576</c:v>
                </c:pt>
                <c:pt idx="7">
                  <c:v>44.598058797676458</c:v>
                </c:pt>
                <c:pt idx="8">
                  <c:v>43.633333290352518</c:v>
                </c:pt>
                <c:pt idx="9">
                  <c:v>48.086678418745258</c:v>
                </c:pt>
                <c:pt idx="10">
                  <c:v>44.599942031740113</c:v>
                </c:pt>
                <c:pt idx="11">
                  <c:v>41.625780825567205</c:v>
                </c:pt>
                <c:pt idx="12">
                  <c:v>50.072338686146082</c:v>
                </c:pt>
                <c:pt idx="13">
                  <c:v>54.442887716097182</c:v>
                </c:pt>
                <c:pt idx="14">
                  <c:v>56.275976545091815</c:v>
                </c:pt>
                <c:pt idx="15">
                  <c:v>47.981743766443046</c:v>
                </c:pt>
                <c:pt idx="16">
                  <c:v>44.071748633309227</c:v>
                </c:pt>
                <c:pt idx="17">
                  <c:v>40.450552888467882</c:v>
                </c:pt>
                <c:pt idx="18">
                  <c:v>41.983781597655884</c:v>
                </c:pt>
                <c:pt idx="19">
                  <c:v>56.572959939797215</c:v>
                </c:pt>
                <c:pt idx="20">
                  <c:v>50.960783986502591</c:v>
                </c:pt>
                <c:pt idx="21">
                  <c:v>49.381449460831263</c:v>
                </c:pt>
                <c:pt idx="22">
                  <c:v>42.051553373374261</c:v>
                </c:pt>
                <c:pt idx="23">
                  <c:v>42.469753280065746</c:v>
                </c:pt>
                <c:pt idx="24">
                  <c:v>46.254733650664548</c:v>
                </c:pt>
                <c:pt idx="25">
                  <c:v>51.335774262039905</c:v>
                </c:pt>
                <c:pt idx="26">
                  <c:v>43.622664824747275</c:v>
                </c:pt>
                <c:pt idx="27">
                  <c:v>34.395474609297899</c:v>
                </c:pt>
                <c:pt idx="28">
                  <c:v>22.621658418010554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88B-48A3-A5C6-28468C7EAC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8126840"/>
        <c:axId val="628127496"/>
      </c:scatterChart>
      <c:valAx>
        <c:axId val="628126840"/>
        <c:scaling>
          <c:orientation val="minMax"/>
          <c:max val="28"/>
          <c:min val="-2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7496"/>
        <c:crosses val="autoZero"/>
        <c:crossBetween val="midCat"/>
      </c:valAx>
      <c:valAx>
        <c:axId val="628127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68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SpatialAve</a:t>
            </a:r>
            <a:r>
              <a:rPr lang="en-US" baseline="0"/>
              <a:t> of </a:t>
            </a:r>
            <a:r>
              <a:rPr lang="en-US"/>
              <a:t>Pixel-wise SNR (do not trust)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'20210223_NoInterp'!$G$166</c:f>
              <c:strCache>
                <c:ptCount val="1"/>
                <c:pt idx="0">
                  <c:v>SNR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'20210223_NoInterp'!$G$167:$G$195</c:f>
              <c:numCache>
                <c:formatCode>General</c:formatCode>
                <c:ptCount val="29"/>
                <c:pt idx="0">
                  <c:v>10.180680071799999</c:v>
                </c:pt>
                <c:pt idx="1">
                  <c:v>248.85495391800001</c:v>
                </c:pt>
                <c:pt idx="2">
                  <c:v>191.52046618700001</c:v>
                </c:pt>
                <c:pt idx="3">
                  <c:v>143.70432670400001</c:v>
                </c:pt>
                <c:pt idx="4">
                  <c:v>229.58292602099999</c:v>
                </c:pt>
                <c:pt idx="5">
                  <c:v>267.50848046099998</c:v>
                </c:pt>
                <c:pt idx="6">
                  <c:v>324.528167569</c:v>
                </c:pt>
                <c:pt idx="7">
                  <c:v>209.29654787000001</c:v>
                </c:pt>
                <c:pt idx="8">
                  <c:v>286.40706983500002</c:v>
                </c:pt>
                <c:pt idx="9">
                  <c:v>552.40538925800001</c:v>
                </c:pt>
                <c:pt idx="10">
                  <c:v>192.27666956100001</c:v>
                </c:pt>
                <c:pt idx="11">
                  <c:v>304.72104412900001</c:v>
                </c:pt>
                <c:pt idx="12">
                  <c:v>1196.7358230899999</c:v>
                </c:pt>
                <c:pt idx="13">
                  <c:v>558.69318659199996</c:v>
                </c:pt>
                <c:pt idx="14">
                  <c:v>491.03390937799998</c:v>
                </c:pt>
                <c:pt idx="15">
                  <c:v>708.42576685100005</c:v>
                </c:pt>
                <c:pt idx="16">
                  <c:v>2206.9265012599999</c:v>
                </c:pt>
                <c:pt idx="17">
                  <c:v>12784.8448775</c:v>
                </c:pt>
                <c:pt idx="18">
                  <c:v>461.17875361</c:v>
                </c:pt>
                <c:pt idx="19">
                  <c:v>409.90499302000001</c:v>
                </c:pt>
                <c:pt idx="20">
                  <c:v>638.307488251</c:v>
                </c:pt>
                <c:pt idx="21">
                  <c:v>284.64826187400001</c:v>
                </c:pt>
                <c:pt idx="22">
                  <c:v>430.69986994099997</c:v>
                </c:pt>
                <c:pt idx="23">
                  <c:v>2158.6590084899999</c:v>
                </c:pt>
                <c:pt idx="24">
                  <c:v>1127.59361283</c:v>
                </c:pt>
                <c:pt idx="25">
                  <c:v>979.42779313599999</c:v>
                </c:pt>
                <c:pt idx="26">
                  <c:v>139.901303291</c:v>
                </c:pt>
                <c:pt idx="27">
                  <c:v>497.664724992</c:v>
                </c:pt>
                <c:pt idx="28">
                  <c:v>185.17666000899999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37F-4B9A-B0AB-DC2F6FA5C031}"/>
            </c:ext>
          </c:extLst>
        </c:ser>
        <c:ser>
          <c:idx val="1"/>
          <c:order val="1"/>
          <c:tx>
            <c:strRef>
              <c:f>'20210223_NoInterp'!$P$166</c:f>
              <c:strCache>
                <c:ptCount val="1"/>
                <c:pt idx="0">
                  <c:v>SNR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'20210223_NoInterp'!$P$167:$P$195</c:f>
              <c:numCache>
                <c:formatCode>General</c:formatCode>
                <c:ptCount val="29"/>
                <c:pt idx="0">
                  <c:v>15.349980395699999</c:v>
                </c:pt>
                <c:pt idx="1">
                  <c:v>389.29469814300001</c:v>
                </c:pt>
                <c:pt idx="2">
                  <c:v>150.85381279699999</c:v>
                </c:pt>
                <c:pt idx="3">
                  <c:v>102.01718835299999</c:v>
                </c:pt>
                <c:pt idx="4">
                  <c:v>198.41651357399999</c:v>
                </c:pt>
                <c:pt idx="5">
                  <c:v>134.88239767100001</c:v>
                </c:pt>
                <c:pt idx="6">
                  <c:v>152.68291002399999</c:v>
                </c:pt>
                <c:pt idx="7">
                  <c:v>143.103025339</c:v>
                </c:pt>
                <c:pt idx="8">
                  <c:v>780.718915412</c:v>
                </c:pt>
                <c:pt idx="9">
                  <c:v>251.83270949499999</c:v>
                </c:pt>
                <c:pt idx="10">
                  <c:v>121.599265624</c:v>
                </c:pt>
                <c:pt idx="11">
                  <c:v>124.810418634</c:v>
                </c:pt>
                <c:pt idx="12">
                  <c:v>117.537096547</c:v>
                </c:pt>
                <c:pt idx="13">
                  <c:v>201.29289944999999</c:v>
                </c:pt>
                <c:pt idx="14">
                  <c:v>247.040412731</c:v>
                </c:pt>
                <c:pt idx="15">
                  <c:v>109.739722719</c:v>
                </c:pt>
                <c:pt idx="16">
                  <c:v>77.197712355999997</c:v>
                </c:pt>
                <c:pt idx="17">
                  <c:v>77.423873938</c:v>
                </c:pt>
                <c:pt idx="18">
                  <c:v>90.451039314300004</c:v>
                </c:pt>
                <c:pt idx="19">
                  <c:v>239.65841768300001</c:v>
                </c:pt>
                <c:pt idx="20">
                  <c:v>204.43511939999999</c:v>
                </c:pt>
                <c:pt idx="21">
                  <c:v>480.39500359900001</c:v>
                </c:pt>
                <c:pt idx="22">
                  <c:v>95.685996523100002</c:v>
                </c:pt>
                <c:pt idx="23">
                  <c:v>180.81620455800001</c:v>
                </c:pt>
                <c:pt idx="24">
                  <c:v>216.78745849800001</c:v>
                </c:pt>
                <c:pt idx="25">
                  <c:v>799.65370284599999</c:v>
                </c:pt>
                <c:pt idx="26">
                  <c:v>112.044350529</c:v>
                </c:pt>
                <c:pt idx="27">
                  <c:v>78.494473491400001</c:v>
                </c:pt>
                <c:pt idx="28">
                  <c:v>58.958094246199998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37F-4B9A-B0AB-DC2F6FA5C0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8126840"/>
        <c:axId val="628127496"/>
      </c:scatterChart>
      <c:valAx>
        <c:axId val="628126840"/>
        <c:scaling>
          <c:orientation val="minMax"/>
          <c:max val="28"/>
          <c:min val="-2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7496"/>
        <c:crosses val="autoZero"/>
        <c:crossBetween val="midCat"/>
      </c:valAx>
      <c:valAx>
        <c:axId val="628127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68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'20210223_NoInterp'!$BF$137</c:f>
              <c:strCache>
                <c:ptCount val="1"/>
                <c:pt idx="0">
                  <c:v>Bias %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'20210223_NoInterp'!$BE$138:$BE$147</c:f>
              <c:numCache>
                <c:formatCode>General</c:formatCode>
                <c:ptCount val="10"/>
                <c:pt idx="0">
                  <c:v>5</c:v>
                </c:pt>
                <c:pt idx="1">
                  <c:v>7.5</c:v>
                </c:pt>
                <c:pt idx="2">
                  <c:v>10</c:v>
                </c:pt>
                <c:pt idx="3">
                  <c:v>12.5</c:v>
                </c:pt>
                <c:pt idx="4">
                  <c:v>15</c:v>
                </c:pt>
                <c:pt idx="5">
                  <c:v>17.5</c:v>
                </c:pt>
                <c:pt idx="6">
                  <c:v>20</c:v>
                </c:pt>
                <c:pt idx="7">
                  <c:v>30</c:v>
                </c:pt>
                <c:pt idx="8">
                  <c:v>40</c:v>
                </c:pt>
                <c:pt idx="9">
                  <c:v>50</c:v>
                </c:pt>
              </c:numCache>
            </c:numRef>
          </c:xVal>
          <c:yVal>
            <c:numRef>
              <c:f>'20210223_NoInterp'!$BF$138:$BF$147</c:f>
              <c:numCache>
                <c:formatCode>General</c:formatCode>
                <c:ptCount val="10"/>
                <c:pt idx="0">
                  <c:v>-32.71</c:v>
                </c:pt>
                <c:pt idx="1">
                  <c:v>-18.43</c:v>
                </c:pt>
                <c:pt idx="2">
                  <c:v>-10.11</c:v>
                </c:pt>
                <c:pt idx="3">
                  <c:v>-5.3849999999999998</c:v>
                </c:pt>
                <c:pt idx="4">
                  <c:v>-2.5510000000000002</c:v>
                </c:pt>
                <c:pt idx="5">
                  <c:v>-1.2589999999999999</c:v>
                </c:pt>
                <c:pt idx="6">
                  <c:v>-0.67649999999999999</c:v>
                </c:pt>
                <c:pt idx="7">
                  <c:v>-6.6870000000000002E-3</c:v>
                </c:pt>
                <c:pt idx="8">
                  <c:v>3.0980000000000001E-2</c:v>
                </c:pt>
                <c:pt idx="9">
                  <c:v>-1.2149999999999999E-2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FE2-4D49-9EFB-5FAE38F57C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5174664"/>
        <c:axId val="645178272"/>
      </c:scatterChart>
      <c:valAx>
        <c:axId val="6451746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SNR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5178272"/>
        <c:crosses val="autoZero"/>
        <c:crossBetween val="midCat"/>
      </c:valAx>
      <c:valAx>
        <c:axId val="645178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Predicted</a:t>
                </a:r>
                <a:r>
                  <a:rPr lang="en-US" baseline="0"/>
                  <a:t> ADC Bias (%) for Ice Water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51746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2.emf"/><Relationship Id="rId3" Type="http://schemas.openxmlformats.org/officeDocument/2006/relationships/chart" Target="../charts/chart3.xml"/><Relationship Id="rId7" Type="http://schemas.openxmlformats.org/officeDocument/2006/relationships/image" Target="../media/image1.emf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7.xml"/><Relationship Id="rId5" Type="http://schemas.openxmlformats.org/officeDocument/2006/relationships/chart" Target="../charts/chart5.xml"/><Relationship Id="rId10" Type="http://schemas.openxmlformats.org/officeDocument/2006/relationships/image" Target="../media/image4.emf"/><Relationship Id="rId4" Type="http://schemas.openxmlformats.org/officeDocument/2006/relationships/chart" Target="../charts/chart4.xml"/><Relationship Id="rId9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28724</xdr:colOff>
      <xdr:row>39</xdr:row>
      <xdr:rowOff>27213</xdr:rowOff>
    </xdr:from>
    <xdr:to>
      <xdr:col>11</xdr:col>
      <xdr:colOff>585106</xdr:colOff>
      <xdr:row>53</xdr:row>
      <xdr:rowOff>27215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9DBC84E-66AF-45EB-946F-9F1F05037B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606272</xdr:colOff>
      <xdr:row>127</xdr:row>
      <xdr:rowOff>11035</xdr:rowOff>
    </xdr:from>
    <xdr:to>
      <xdr:col>14</xdr:col>
      <xdr:colOff>9069</xdr:colOff>
      <xdr:row>156</xdr:row>
      <xdr:rowOff>69547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906E76FE-D245-42E9-8770-1897C51FEFF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22</xdr:col>
      <xdr:colOff>10583</xdr:colOff>
      <xdr:row>127</xdr:row>
      <xdr:rowOff>10583</xdr:rowOff>
    </xdr:from>
    <xdr:to>
      <xdr:col>34</xdr:col>
      <xdr:colOff>176892</xdr:colOff>
      <xdr:row>156</xdr:row>
      <xdr:rowOff>54429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3458040A-444D-44D1-8F9B-1E9BD82F8C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21169</xdr:colOff>
      <xdr:row>39</xdr:row>
      <xdr:rowOff>13607</xdr:rowOff>
    </xdr:from>
    <xdr:to>
      <xdr:col>30</xdr:col>
      <xdr:colOff>81643</xdr:colOff>
      <xdr:row>52</xdr:row>
      <xdr:rowOff>176893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50D94FD-712A-49F3-BB5A-74EDC405B4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19</xdr:col>
      <xdr:colOff>5669</xdr:colOff>
      <xdr:row>160</xdr:row>
      <xdr:rowOff>5556</xdr:rowOff>
    </xdr:from>
    <xdr:to>
      <xdr:col>27</xdr:col>
      <xdr:colOff>299355</xdr:colOff>
      <xdr:row>174</xdr:row>
      <xdr:rowOff>81756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264A26A-69ED-4B9B-9583-4ED537471CC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19</xdr:col>
      <xdr:colOff>0</xdr:colOff>
      <xdr:row>176</xdr:row>
      <xdr:rowOff>0</xdr:rowOff>
    </xdr:from>
    <xdr:to>
      <xdr:col>27</xdr:col>
      <xdr:colOff>293686</xdr:colOff>
      <xdr:row>190</xdr:row>
      <xdr:rowOff>76200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596708D-795B-41CE-982F-EB42087511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36</xdr:col>
      <xdr:colOff>517071</xdr:colOff>
      <xdr:row>153</xdr:row>
      <xdr:rowOff>68036</xdr:rowOff>
    </xdr:from>
    <xdr:to>
      <xdr:col>45</xdr:col>
      <xdr:colOff>352424</xdr:colOff>
      <xdr:row>174</xdr:row>
      <xdr:rowOff>58511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563F8F44-0FDD-42A7-BFA8-E7C7DE13FF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65642" y="28643036"/>
          <a:ext cx="5346246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45</xdr:col>
      <xdr:colOff>503465</xdr:colOff>
      <xdr:row>132</xdr:row>
      <xdr:rowOff>40822</xdr:rowOff>
    </xdr:from>
    <xdr:to>
      <xdr:col>54</xdr:col>
      <xdr:colOff>338819</xdr:colOff>
      <xdr:row>153</xdr:row>
      <xdr:rowOff>31297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9DF4D8C9-DD0E-421F-B5CA-B86F283B8A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962929" y="24615322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36</xdr:col>
      <xdr:colOff>489857</xdr:colOff>
      <xdr:row>132</xdr:row>
      <xdr:rowOff>40822</xdr:rowOff>
    </xdr:from>
    <xdr:to>
      <xdr:col>45</xdr:col>
      <xdr:colOff>325211</xdr:colOff>
      <xdr:row>153</xdr:row>
      <xdr:rowOff>31297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id="{A93987D5-06C7-4D34-BB50-B533AC6E07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38428" y="24615322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45</xdr:col>
      <xdr:colOff>462643</xdr:colOff>
      <xdr:row>153</xdr:row>
      <xdr:rowOff>13607</xdr:rowOff>
    </xdr:from>
    <xdr:to>
      <xdr:col>54</xdr:col>
      <xdr:colOff>297997</xdr:colOff>
      <xdr:row>174</xdr:row>
      <xdr:rowOff>4082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id="{B3047A12-3409-4C7B-AD39-3665FAE850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922107" y="28588607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54</xdr:col>
      <xdr:colOff>455839</xdr:colOff>
      <xdr:row>150</xdr:row>
      <xdr:rowOff>2722</xdr:rowOff>
    </xdr:from>
    <xdr:to>
      <xdr:col>62</xdr:col>
      <xdr:colOff>129267</xdr:colOff>
      <xdr:row>164</xdr:row>
      <xdr:rowOff>78922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262DA04-A95E-41F2-918F-1B661C4DDB3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K195"/>
  <sheetViews>
    <sheetView tabSelected="1" topLeftCell="A19" zoomScale="70" zoomScaleNormal="70" workbookViewId="0">
      <selection activeCell="D46" sqref="D46"/>
    </sheetView>
  </sheetViews>
  <sheetFormatPr defaultRowHeight="15" x14ac:dyDescent="0.25"/>
  <cols>
    <col min="10" max="11" width="16.28515625" customWidth="1"/>
    <col min="12" max="12" width="16.28515625" style="7" customWidth="1"/>
    <col min="13" max="13" width="16.28515625" customWidth="1"/>
  </cols>
  <sheetData>
    <row r="1" spans="2:51" ht="15.75" thickBot="1" x14ac:dyDescent="0.3">
      <c r="B1" s="25" t="s">
        <v>57</v>
      </c>
      <c r="C1" s="26"/>
      <c r="D1" s="26"/>
      <c r="E1" s="26"/>
      <c r="F1" s="27"/>
    </row>
    <row r="2" spans="2:51" ht="15.75" thickBot="1" x14ac:dyDescent="0.3">
      <c r="B2" s="28" t="s">
        <v>58</v>
      </c>
      <c r="C2" s="29"/>
      <c r="D2" s="29"/>
      <c r="E2" s="29"/>
      <c r="F2" s="30"/>
    </row>
    <row r="4" spans="2:51" x14ac:dyDescent="0.25">
      <c r="B4" s="8" t="s">
        <v>40</v>
      </c>
      <c r="I4" t="s">
        <v>59</v>
      </c>
    </row>
    <row r="5" spans="2:51" ht="15.75" thickBot="1" x14ac:dyDescent="0.3">
      <c r="C5" t="s">
        <v>7</v>
      </c>
      <c r="D5">
        <v>2</v>
      </c>
      <c r="F5" t="s">
        <v>38</v>
      </c>
      <c r="G5" t="s">
        <v>60</v>
      </c>
    </row>
    <row r="6" spans="2:51" x14ac:dyDescent="0.25">
      <c r="F6" t="s">
        <v>39</v>
      </c>
      <c r="G6" t="s">
        <v>61</v>
      </c>
      <c r="N6" s="14"/>
      <c r="O6" s="15" t="s">
        <v>49</v>
      </c>
      <c r="P6" s="16"/>
      <c r="Q6" s="17"/>
      <c r="AE6" s="14"/>
      <c r="AF6" s="15" t="s">
        <v>49</v>
      </c>
      <c r="AG6" s="16"/>
      <c r="AH6" s="17"/>
    </row>
    <row r="7" spans="2:51" x14ac:dyDescent="0.25">
      <c r="I7" s="5"/>
      <c r="J7" s="9" t="s">
        <v>44</v>
      </c>
      <c r="K7" s="5"/>
      <c r="N7" s="18"/>
      <c r="O7" s="19" t="s">
        <v>51</v>
      </c>
      <c r="P7" s="20" t="s">
        <v>52</v>
      </c>
      <c r="Q7" s="21"/>
      <c r="AE7" s="18"/>
      <c r="AF7" s="19" t="s">
        <v>51</v>
      </c>
      <c r="AG7" s="20" t="s">
        <v>52</v>
      </c>
      <c r="AH7" s="21"/>
      <c r="AJ7" t="s">
        <v>45</v>
      </c>
      <c r="AK7" t="s">
        <v>46</v>
      </c>
      <c r="AL7" t="s">
        <v>47</v>
      </c>
    </row>
    <row r="8" spans="2:51" ht="15.75" thickBot="1" x14ac:dyDescent="0.3">
      <c r="J8" s="31">
        <v>1E-3</v>
      </c>
      <c r="N8" s="22"/>
      <c r="O8" s="23">
        <f>100*SQRT(AVERAGE(O11:O39))/$AJ$8</f>
        <v>2.340243043846737</v>
      </c>
      <c r="P8" s="23">
        <f>MAX(P11:P39) - MIN(P11:P39)</f>
        <v>50</v>
      </c>
      <c r="Q8" s="24"/>
      <c r="AE8" s="22"/>
      <c r="AF8" s="23">
        <f>100*SQRT(AVERAGE(AF11:AF39))/$AJ$8</f>
        <v>2.2229375011182708</v>
      </c>
      <c r="AG8" s="23">
        <f>MAX(AG11:AG39) - MIN(AG11:AG39)</f>
        <v>50</v>
      </c>
      <c r="AH8" s="24"/>
      <c r="AJ8">
        <v>1.1000000000000001</v>
      </c>
      <c r="AK8">
        <f>0.95*AJ8</f>
        <v>1.0449999999999999</v>
      </c>
      <c r="AL8">
        <f>1.05*AJ8</f>
        <v>1.1550000000000002</v>
      </c>
    </row>
    <row r="9" spans="2:51" x14ac:dyDescent="0.25">
      <c r="C9" s="2" t="s">
        <v>13</v>
      </c>
      <c r="D9" s="6"/>
      <c r="E9" s="6"/>
      <c r="F9" s="6"/>
      <c r="G9" s="6"/>
      <c r="H9" s="6"/>
      <c r="M9" t="s">
        <v>37</v>
      </c>
      <c r="T9" s="2" t="s">
        <v>14</v>
      </c>
      <c r="AC9" s="7"/>
      <c r="AD9" t="s">
        <v>37</v>
      </c>
      <c r="AY9" s="6"/>
    </row>
    <row r="10" spans="2:51" x14ac:dyDescent="0.25">
      <c r="C10" t="s">
        <v>8</v>
      </c>
      <c r="D10" t="s">
        <v>0</v>
      </c>
      <c r="E10" t="s">
        <v>1</v>
      </c>
      <c r="F10" t="s">
        <v>2</v>
      </c>
      <c r="G10" t="s">
        <v>3</v>
      </c>
      <c r="H10" t="s">
        <v>4</v>
      </c>
      <c r="I10" t="s">
        <v>5</v>
      </c>
      <c r="J10" t="s">
        <v>41</v>
      </c>
      <c r="K10" t="s">
        <v>42</v>
      </c>
      <c r="L10" s="7" t="s">
        <v>43</v>
      </c>
      <c r="M10" t="s">
        <v>9</v>
      </c>
      <c r="N10" t="s">
        <v>6</v>
      </c>
      <c r="O10" t="s">
        <v>48</v>
      </c>
      <c r="P10" t="s">
        <v>50</v>
      </c>
      <c r="Q10" s="7" t="s">
        <v>36</v>
      </c>
      <c r="T10" t="s">
        <v>8</v>
      </c>
      <c r="U10" t="s">
        <v>0</v>
      </c>
      <c r="V10" t="s">
        <v>1</v>
      </c>
      <c r="W10" t="s">
        <v>2</v>
      </c>
      <c r="X10" t="s">
        <v>3</v>
      </c>
      <c r="Y10" t="s">
        <v>4</v>
      </c>
      <c r="Z10" t="s">
        <v>5</v>
      </c>
      <c r="AA10" t="s">
        <v>41</v>
      </c>
      <c r="AB10" t="s">
        <v>42</v>
      </c>
      <c r="AC10" s="7" t="s">
        <v>35</v>
      </c>
      <c r="AD10" t="s">
        <v>9</v>
      </c>
      <c r="AE10" t="s">
        <v>6</v>
      </c>
      <c r="AF10" t="s">
        <v>48</v>
      </c>
      <c r="AG10" t="s">
        <v>50</v>
      </c>
      <c r="AH10" t="s">
        <v>53</v>
      </c>
      <c r="AJ10" t="s">
        <v>11</v>
      </c>
      <c r="AK10" t="s">
        <v>10</v>
      </c>
      <c r="AL10" t="s">
        <v>12</v>
      </c>
    </row>
    <row r="11" spans="2:51" x14ac:dyDescent="0.25">
      <c r="C11" s="1">
        <f t="shared" ref="C11:C39" si="0">D$5*(D11-D$25)</f>
        <v>-28</v>
      </c>
      <c r="D11" s="11">
        <v>1</v>
      </c>
      <c r="E11" s="11">
        <v>907</v>
      </c>
      <c r="F11" s="11">
        <v>453.5</v>
      </c>
      <c r="G11" s="11">
        <v>0.45350000000000001</v>
      </c>
      <c r="H11" s="11">
        <v>0</v>
      </c>
      <c r="I11" s="11">
        <v>606.99523925799997</v>
      </c>
      <c r="J11" s="11">
        <v>34.650387462099999</v>
      </c>
      <c r="K11" s="11">
        <v>88.861944160299998</v>
      </c>
      <c r="L11" s="12" t="s">
        <v>62</v>
      </c>
      <c r="M11" t="e">
        <f t="shared" ref="M11:M39" si="1">IF(L11="Y",J11*$J$8,#N/A)</f>
        <v>#N/A</v>
      </c>
      <c r="N11" t="e">
        <f>IF(L11="Y",K11*$J$8,#N/A)</f>
        <v>#N/A</v>
      </c>
      <c r="O11" t="str">
        <f>IF(L11="Y",(M11-$AJ11)^2,"")</f>
        <v/>
      </c>
      <c r="P11" t="str">
        <f>IF(L11="Y",$C11,"")</f>
        <v/>
      </c>
      <c r="Q11" s="7" t="s">
        <v>36</v>
      </c>
      <c r="T11" s="1"/>
      <c r="U11" s="11">
        <v>1</v>
      </c>
      <c r="V11" s="11">
        <v>907</v>
      </c>
      <c r="W11" s="11">
        <v>453.5</v>
      </c>
      <c r="X11" s="11">
        <v>0.45350000000000001</v>
      </c>
      <c r="Y11" s="11">
        <v>0</v>
      </c>
      <c r="Z11" s="11">
        <v>841.59747314499998</v>
      </c>
      <c r="AA11" s="11">
        <v>66.8050945695</v>
      </c>
      <c r="AB11" s="11">
        <v>130.07208706899999</v>
      </c>
      <c r="AC11" s="12" t="s">
        <v>62</v>
      </c>
      <c r="AD11" t="e">
        <f>IF(AC11="Y",AA11*$J$8,#N/A)</f>
        <v>#N/A</v>
      </c>
      <c r="AE11" t="e">
        <f>IF(AC11="Y",AB11*$J$8,#N/A)</f>
        <v>#N/A</v>
      </c>
      <c r="AF11" t="str">
        <f>IF(AC11="Y",(AD11-$AJ11)^2,"")</f>
        <v/>
      </c>
      <c r="AG11" t="str">
        <f>IF(AC11="Y",$C11,"")</f>
        <v/>
      </c>
      <c r="AH11" s="7" t="s">
        <v>36</v>
      </c>
      <c r="AJ11">
        <f t="shared" ref="AJ11:AJ39" si="2">$AJ$8</f>
        <v>1.1000000000000001</v>
      </c>
      <c r="AK11">
        <f t="shared" ref="AK11:AK39" si="3">$AK$8</f>
        <v>1.0449999999999999</v>
      </c>
      <c r="AL11">
        <f t="shared" ref="AL11:AL39" si="4">$AL$8</f>
        <v>1.1550000000000002</v>
      </c>
      <c r="AY11" s="1"/>
    </row>
    <row r="12" spans="2:51" x14ac:dyDescent="0.25">
      <c r="C12" s="1">
        <f t="shared" si="0"/>
        <v>-26</v>
      </c>
      <c r="D12" s="11">
        <v>2</v>
      </c>
      <c r="E12" s="11">
        <v>50</v>
      </c>
      <c r="F12" s="11">
        <v>25</v>
      </c>
      <c r="G12" s="11">
        <v>2.5000000000000001E-2</v>
      </c>
      <c r="H12" s="11">
        <v>982.15759277300003</v>
      </c>
      <c r="I12" s="11">
        <v>1045.8132324200001</v>
      </c>
      <c r="J12" s="11">
        <v>1011.21735352</v>
      </c>
      <c r="K12" s="11">
        <v>15.6040573592</v>
      </c>
      <c r="L12" s="12" t="s">
        <v>62</v>
      </c>
      <c r="M12" t="e">
        <f t="shared" si="1"/>
        <v>#N/A</v>
      </c>
      <c r="N12" t="e">
        <f t="shared" ref="N12:N39" si="5">IF(L12="Y",K12*$J$8,#N/A)</f>
        <v>#N/A</v>
      </c>
      <c r="O12" t="str">
        <f t="shared" ref="O12:O39" si="6">IF(L12="Y",(M12-$AJ12)^2,"")</f>
        <v/>
      </c>
      <c r="P12" t="str">
        <f t="shared" ref="P12:P39" si="7">IF(L12="Y",$C12,"")</f>
        <v/>
      </c>
      <c r="Q12" s="7" t="s">
        <v>36</v>
      </c>
      <c r="T12" s="1"/>
      <c r="U12" s="11">
        <v>2</v>
      </c>
      <c r="V12" s="11">
        <v>50</v>
      </c>
      <c r="W12" s="11">
        <v>25</v>
      </c>
      <c r="X12" s="11">
        <v>2.5000000000000001E-2</v>
      </c>
      <c r="Y12" s="11">
        <v>987.13629150400004</v>
      </c>
      <c r="Z12" s="11">
        <v>1053.34082031</v>
      </c>
      <c r="AA12" s="11">
        <v>1021.0584582499999</v>
      </c>
      <c r="AB12" s="11">
        <v>15.7671717429</v>
      </c>
      <c r="AC12" s="12" t="s">
        <v>62</v>
      </c>
      <c r="AD12" t="e">
        <f t="shared" ref="AD12:AD39" si="8">IF(AC12="Y",AA12*$J$8,#N/A)</f>
        <v>#N/A</v>
      </c>
      <c r="AE12" t="e">
        <f t="shared" ref="AE12:AE39" si="9">IF(AC12="Y",AB12*$J$8,#N/A)</f>
        <v>#N/A</v>
      </c>
      <c r="AF12" t="str">
        <f t="shared" ref="AF12:AF39" si="10">IF(AC12="Y",(AD12-$AJ12)^2,"")</f>
        <v/>
      </c>
      <c r="AG12" t="str">
        <f t="shared" ref="AG12:AG39" si="11">IF(AC12="Y",$C12,"")</f>
        <v/>
      </c>
      <c r="AH12" s="7" t="s">
        <v>36</v>
      </c>
      <c r="AJ12">
        <f t="shared" si="2"/>
        <v>1.1000000000000001</v>
      </c>
      <c r="AK12">
        <f t="shared" si="3"/>
        <v>1.0449999999999999</v>
      </c>
      <c r="AL12">
        <f t="shared" si="4"/>
        <v>1.1550000000000002</v>
      </c>
      <c r="AY12" s="1"/>
    </row>
    <row r="13" spans="2:51" x14ac:dyDescent="0.25">
      <c r="C13" s="1">
        <f t="shared" si="0"/>
        <v>-24</v>
      </c>
      <c r="D13" s="11">
        <v>3</v>
      </c>
      <c r="E13" s="11">
        <v>51</v>
      </c>
      <c r="F13" s="11">
        <v>25.5</v>
      </c>
      <c r="G13" s="11">
        <v>2.5499999999999998E-2</v>
      </c>
      <c r="H13" s="11">
        <v>1003.30810547</v>
      </c>
      <c r="I13" s="11">
        <v>1077.2702636700001</v>
      </c>
      <c r="J13" s="11">
        <v>1040.12995103</v>
      </c>
      <c r="K13" s="11">
        <v>16.6915316234</v>
      </c>
      <c r="L13" s="12" t="s">
        <v>36</v>
      </c>
      <c r="M13">
        <f t="shared" si="1"/>
        <v>1.0401299510299999</v>
      </c>
      <c r="N13">
        <f t="shared" si="5"/>
        <v>1.6691531623400001E-2</v>
      </c>
      <c r="O13">
        <f t="shared" si="6"/>
        <v>3.5844227636702155E-3</v>
      </c>
      <c r="P13">
        <f t="shared" si="7"/>
        <v>-24</v>
      </c>
      <c r="Q13" s="7" t="s">
        <v>36</v>
      </c>
      <c r="T13" s="1"/>
      <c r="U13" s="11">
        <v>3</v>
      </c>
      <c r="V13" s="11">
        <v>51</v>
      </c>
      <c r="W13" s="11">
        <v>25.5</v>
      </c>
      <c r="X13" s="11">
        <v>2.5499999999999998E-2</v>
      </c>
      <c r="Y13" s="11">
        <v>1008.8490600600001</v>
      </c>
      <c r="Z13" s="11">
        <v>1073.4509277300001</v>
      </c>
      <c r="AA13" s="11">
        <v>1036.1102797599999</v>
      </c>
      <c r="AB13" s="11">
        <v>15.899148355099999</v>
      </c>
      <c r="AC13" s="12" t="s">
        <v>36</v>
      </c>
      <c r="AD13">
        <f t="shared" si="8"/>
        <v>1.0361102797599999</v>
      </c>
      <c r="AE13">
        <f t="shared" si="9"/>
        <v>1.58991483551E-2</v>
      </c>
      <c r="AF13">
        <f t="shared" si="10"/>
        <v>4.0818963523454876E-3</v>
      </c>
      <c r="AG13">
        <f t="shared" si="11"/>
        <v>-24</v>
      </c>
      <c r="AH13" s="7" t="s">
        <v>36</v>
      </c>
      <c r="AJ13">
        <f t="shared" si="2"/>
        <v>1.1000000000000001</v>
      </c>
      <c r="AK13">
        <f t="shared" si="3"/>
        <v>1.0449999999999999</v>
      </c>
      <c r="AL13">
        <f t="shared" si="4"/>
        <v>1.1550000000000002</v>
      </c>
      <c r="AY13" s="1"/>
    </row>
    <row r="14" spans="2:51" x14ac:dyDescent="0.25">
      <c r="C14" s="1">
        <f t="shared" si="0"/>
        <v>-22</v>
      </c>
      <c r="D14" s="11">
        <v>4</v>
      </c>
      <c r="E14" s="11">
        <v>51</v>
      </c>
      <c r="F14" s="11">
        <v>25.5</v>
      </c>
      <c r="G14" s="11">
        <v>2.5499999999999998E-2</v>
      </c>
      <c r="H14" s="11">
        <v>1023.85479736</v>
      </c>
      <c r="I14" s="11">
        <v>1091.7790527300001</v>
      </c>
      <c r="J14" s="11">
        <v>1059.0969298099999</v>
      </c>
      <c r="K14" s="11">
        <v>14.1387428726</v>
      </c>
      <c r="L14" s="12" t="s">
        <v>36</v>
      </c>
      <c r="M14">
        <f t="shared" si="1"/>
        <v>1.0590969298099999</v>
      </c>
      <c r="N14">
        <f t="shared" si="5"/>
        <v>1.41387428726E-2</v>
      </c>
      <c r="O14">
        <f t="shared" si="6"/>
        <v>1.6730611509680805E-3</v>
      </c>
      <c r="P14">
        <f t="shared" si="7"/>
        <v>-22</v>
      </c>
      <c r="Q14" s="7" t="s">
        <v>36</v>
      </c>
      <c r="T14" s="1"/>
      <c r="U14" s="11">
        <v>4</v>
      </c>
      <c r="V14" s="11">
        <v>51</v>
      </c>
      <c r="W14" s="11">
        <v>25.5</v>
      </c>
      <c r="X14" s="11">
        <v>2.5499999999999998E-2</v>
      </c>
      <c r="Y14" s="11">
        <v>1030.9291992200001</v>
      </c>
      <c r="Z14" s="11">
        <v>1091.3286132799999</v>
      </c>
      <c r="AA14" s="11">
        <v>1059.15179324</v>
      </c>
      <c r="AB14" s="11">
        <v>13.9314040829</v>
      </c>
      <c r="AC14" s="12" t="s">
        <v>36</v>
      </c>
      <c r="AD14">
        <f t="shared" si="8"/>
        <v>1.0591517932400001</v>
      </c>
      <c r="AE14">
        <f t="shared" si="9"/>
        <v>1.3931404082900001E-2</v>
      </c>
      <c r="AF14">
        <f t="shared" si="10"/>
        <v>1.6685759955077102E-3</v>
      </c>
      <c r="AG14">
        <f t="shared" si="11"/>
        <v>-22</v>
      </c>
      <c r="AH14" s="7" t="s">
        <v>36</v>
      </c>
      <c r="AJ14">
        <f t="shared" si="2"/>
        <v>1.1000000000000001</v>
      </c>
      <c r="AK14">
        <f t="shared" si="3"/>
        <v>1.0449999999999999</v>
      </c>
      <c r="AL14">
        <f t="shared" si="4"/>
        <v>1.1550000000000002</v>
      </c>
      <c r="AY14" s="1"/>
    </row>
    <row r="15" spans="2:51" x14ac:dyDescent="0.25">
      <c r="C15" s="1">
        <f t="shared" si="0"/>
        <v>-20</v>
      </c>
      <c r="D15" s="11">
        <v>5</v>
      </c>
      <c r="E15" s="11">
        <v>51</v>
      </c>
      <c r="F15" s="11">
        <v>25.5</v>
      </c>
      <c r="G15" s="11">
        <v>2.5499999999999998E-2</v>
      </c>
      <c r="H15" s="11">
        <v>1046.70544434</v>
      </c>
      <c r="I15" s="11">
        <v>1105.16174316</v>
      </c>
      <c r="J15" s="11">
        <v>1072.8044409700001</v>
      </c>
      <c r="K15" s="11">
        <v>13.8340962251</v>
      </c>
      <c r="L15" s="12" t="s">
        <v>36</v>
      </c>
      <c r="M15">
        <f t="shared" si="1"/>
        <v>1.0728044409700002</v>
      </c>
      <c r="N15">
        <f t="shared" si="5"/>
        <v>1.38340962251E-2</v>
      </c>
      <c r="O15">
        <f t="shared" si="6"/>
        <v>7.3959843095421063E-4</v>
      </c>
      <c r="P15">
        <f t="shared" si="7"/>
        <v>-20</v>
      </c>
      <c r="Q15" s="7" t="s">
        <v>36</v>
      </c>
      <c r="T15" s="1"/>
      <c r="U15" s="11">
        <v>5</v>
      </c>
      <c r="V15" s="11">
        <v>51</v>
      </c>
      <c r="W15" s="11">
        <v>25.5</v>
      </c>
      <c r="X15" s="11">
        <v>2.5499999999999998E-2</v>
      </c>
      <c r="Y15" s="11">
        <v>1026.5203857399999</v>
      </c>
      <c r="Z15" s="11">
        <v>1099.9451904299999</v>
      </c>
      <c r="AA15" s="11">
        <v>1077.09504012</v>
      </c>
      <c r="AB15" s="11">
        <v>14.315753992399999</v>
      </c>
      <c r="AC15" s="12" t="s">
        <v>36</v>
      </c>
      <c r="AD15">
        <f t="shared" si="8"/>
        <v>1.0770950401200001</v>
      </c>
      <c r="AE15">
        <f t="shared" si="9"/>
        <v>1.4315753992399999E-2</v>
      </c>
      <c r="AF15">
        <f t="shared" si="10"/>
        <v>5.2463718710440803E-4</v>
      </c>
      <c r="AG15">
        <f t="shared" si="11"/>
        <v>-20</v>
      </c>
      <c r="AH15" s="7" t="s">
        <v>36</v>
      </c>
      <c r="AJ15">
        <f t="shared" si="2"/>
        <v>1.1000000000000001</v>
      </c>
      <c r="AK15">
        <f t="shared" si="3"/>
        <v>1.0449999999999999</v>
      </c>
      <c r="AL15">
        <f t="shared" si="4"/>
        <v>1.1550000000000002</v>
      </c>
      <c r="AY15" s="1"/>
    </row>
    <row r="16" spans="2:51" x14ac:dyDescent="0.25">
      <c r="C16" s="1">
        <f t="shared" si="0"/>
        <v>-18</v>
      </c>
      <c r="D16" s="11">
        <v>6</v>
      </c>
      <c r="E16" s="11">
        <v>49</v>
      </c>
      <c r="F16" s="11">
        <v>24.5</v>
      </c>
      <c r="G16" s="11">
        <v>2.4500000000000001E-2</v>
      </c>
      <c r="H16" s="11">
        <v>1056.4271240200001</v>
      </c>
      <c r="I16" s="11">
        <v>1122.93847656</v>
      </c>
      <c r="J16" s="11">
        <v>1089.1071478399999</v>
      </c>
      <c r="K16" s="11">
        <v>13.9543328745</v>
      </c>
      <c r="L16" s="12" t="s">
        <v>36</v>
      </c>
      <c r="M16">
        <f t="shared" si="1"/>
        <v>1.0891071478399998</v>
      </c>
      <c r="N16">
        <f t="shared" si="5"/>
        <v>1.39543328745E-2</v>
      </c>
      <c r="O16">
        <f t="shared" si="6"/>
        <v>1.1865422817962197E-4</v>
      </c>
      <c r="P16">
        <f t="shared" si="7"/>
        <v>-18</v>
      </c>
      <c r="Q16" s="7" t="s">
        <v>36</v>
      </c>
      <c r="T16" s="1"/>
      <c r="U16" s="11">
        <v>6</v>
      </c>
      <c r="V16" s="11">
        <v>49</v>
      </c>
      <c r="W16" s="11">
        <v>24.5</v>
      </c>
      <c r="X16" s="11">
        <v>2.4500000000000001E-2</v>
      </c>
      <c r="Y16" s="11">
        <v>1065.3449707</v>
      </c>
      <c r="Z16" s="11">
        <v>1112.7983398399999</v>
      </c>
      <c r="AA16" s="11">
        <v>1090.4368946300001</v>
      </c>
      <c r="AB16" s="11">
        <v>11.720192663300001</v>
      </c>
      <c r="AC16" s="12" t="s">
        <v>36</v>
      </c>
      <c r="AD16">
        <f t="shared" si="8"/>
        <v>1.09043689463</v>
      </c>
      <c r="AE16">
        <f t="shared" si="9"/>
        <v>1.1720192663300001E-2</v>
      </c>
      <c r="AF16">
        <f t="shared" si="10"/>
        <v>9.1452984317723728E-5</v>
      </c>
      <c r="AG16">
        <f t="shared" si="11"/>
        <v>-18</v>
      </c>
      <c r="AH16" s="7" t="s">
        <v>36</v>
      </c>
      <c r="AJ16">
        <f t="shared" si="2"/>
        <v>1.1000000000000001</v>
      </c>
      <c r="AK16">
        <f t="shared" si="3"/>
        <v>1.0449999999999999</v>
      </c>
      <c r="AL16">
        <f t="shared" si="4"/>
        <v>1.1550000000000002</v>
      </c>
      <c r="AY16" s="1"/>
    </row>
    <row r="17" spans="3:51" x14ac:dyDescent="0.25">
      <c r="C17" s="1">
        <f t="shared" si="0"/>
        <v>-16</v>
      </c>
      <c r="D17" s="11">
        <v>7</v>
      </c>
      <c r="E17" s="11">
        <v>49</v>
      </c>
      <c r="F17" s="11">
        <v>24.5</v>
      </c>
      <c r="G17" s="11">
        <v>2.4500000000000001E-2</v>
      </c>
      <c r="H17" s="11">
        <v>1067.76660156</v>
      </c>
      <c r="I17" s="11">
        <v>1123.17480469</v>
      </c>
      <c r="J17" s="11">
        <v>1093.8321059899999</v>
      </c>
      <c r="K17" s="11">
        <v>13.7058117644</v>
      </c>
      <c r="L17" s="12" t="s">
        <v>36</v>
      </c>
      <c r="M17">
        <f t="shared" si="1"/>
        <v>1.09383210599</v>
      </c>
      <c r="N17">
        <f t="shared" si="5"/>
        <v>1.37058117644E-2</v>
      </c>
      <c r="O17">
        <f t="shared" si="6"/>
        <v>3.804291651859466E-5</v>
      </c>
      <c r="P17">
        <f t="shared" si="7"/>
        <v>-16</v>
      </c>
      <c r="Q17" s="7" t="s">
        <v>36</v>
      </c>
      <c r="T17" s="1"/>
      <c r="U17" s="11">
        <v>7</v>
      </c>
      <c r="V17" s="11">
        <v>49</v>
      </c>
      <c r="W17" s="11">
        <v>24.5</v>
      </c>
      <c r="X17" s="11">
        <v>2.4500000000000001E-2</v>
      </c>
      <c r="Y17" s="11">
        <v>1055.578125</v>
      </c>
      <c r="Z17" s="11">
        <v>1130.2137451200001</v>
      </c>
      <c r="AA17" s="11">
        <v>1097.73884178</v>
      </c>
      <c r="AB17" s="11">
        <v>15.1982164403</v>
      </c>
      <c r="AC17" s="12" t="s">
        <v>36</v>
      </c>
      <c r="AD17">
        <f t="shared" si="8"/>
        <v>1.09773884178</v>
      </c>
      <c r="AE17">
        <f t="shared" si="9"/>
        <v>1.51982164403E-2</v>
      </c>
      <c r="AF17">
        <f t="shared" si="10"/>
        <v>5.1128364958738351E-6</v>
      </c>
      <c r="AG17">
        <f t="shared" si="11"/>
        <v>-16</v>
      </c>
      <c r="AH17" s="7" t="s">
        <v>36</v>
      </c>
      <c r="AJ17">
        <f t="shared" si="2"/>
        <v>1.1000000000000001</v>
      </c>
      <c r="AK17">
        <f t="shared" si="3"/>
        <v>1.0449999999999999</v>
      </c>
      <c r="AL17">
        <f t="shared" si="4"/>
        <v>1.1550000000000002</v>
      </c>
      <c r="AY17" s="1"/>
    </row>
    <row r="18" spans="3:51" x14ac:dyDescent="0.25">
      <c r="C18" s="1">
        <f t="shared" si="0"/>
        <v>-14</v>
      </c>
      <c r="D18" s="11">
        <v>8</v>
      </c>
      <c r="E18" s="11">
        <v>49</v>
      </c>
      <c r="F18" s="11">
        <v>24.5</v>
      </c>
      <c r="G18" s="11">
        <v>2.4500000000000001E-2</v>
      </c>
      <c r="H18" s="11">
        <v>1077.0906982399999</v>
      </c>
      <c r="I18" s="11">
        <v>1131.20800781</v>
      </c>
      <c r="J18" s="11">
        <v>1107.8974135999999</v>
      </c>
      <c r="K18" s="11">
        <v>13.297130019900001</v>
      </c>
      <c r="L18" s="12" t="s">
        <v>36</v>
      </c>
      <c r="M18">
        <f t="shared" si="1"/>
        <v>1.1078974135999999</v>
      </c>
      <c r="N18">
        <f t="shared" si="5"/>
        <v>1.3297130019900001E-2</v>
      </c>
      <c r="O18">
        <f t="shared" si="6"/>
        <v>6.2369141569462545E-5</v>
      </c>
      <c r="P18">
        <f t="shared" si="7"/>
        <v>-14</v>
      </c>
      <c r="Q18" s="7" t="s">
        <v>36</v>
      </c>
      <c r="T18" s="1"/>
      <c r="U18" s="11">
        <v>8</v>
      </c>
      <c r="V18" s="11">
        <v>49</v>
      </c>
      <c r="W18" s="11">
        <v>24.5</v>
      </c>
      <c r="X18" s="11">
        <v>2.4500000000000001E-2</v>
      </c>
      <c r="Y18" s="11">
        <v>1073.66369629</v>
      </c>
      <c r="Z18" s="11">
        <v>1143.6197509799999</v>
      </c>
      <c r="AA18" s="11">
        <v>1104.0486089000001</v>
      </c>
      <c r="AB18" s="11">
        <v>14.465630988299999</v>
      </c>
      <c r="AC18" s="12" t="s">
        <v>36</v>
      </c>
      <c r="AD18">
        <f t="shared" si="8"/>
        <v>1.1040486089000001</v>
      </c>
      <c r="AE18">
        <f t="shared" si="9"/>
        <v>1.4465630988299999E-2</v>
      </c>
      <c r="AF18">
        <f t="shared" si="10"/>
        <v>1.6391234025159436E-5</v>
      </c>
      <c r="AG18">
        <f t="shared" si="11"/>
        <v>-14</v>
      </c>
      <c r="AH18" s="7" t="s">
        <v>36</v>
      </c>
      <c r="AJ18">
        <f t="shared" si="2"/>
        <v>1.1000000000000001</v>
      </c>
      <c r="AK18">
        <f t="shared" si="3"/>
        <v>1.0449999999999999</v>
      </c>
      <c r="AL18">
        <f t="shared" si="4"/>
        <v>1.1550000000000002</v>
      </c>
      <c r="AY18" s="1"/>
    </row>
    <row r="19" spans="3:51" x14ac:dyDescent="0.25">
      <c r="C19" s="1">
        <f t="shared" si="0"/>
        <v>-12</v>
      </c>
      <c r="D19" s="11">
        <v>9</v>
      </c>
      <c r="E19" s="11">
        <v>47</v>
      </c>
      <c r="F19" s="11">
        <v>23.5</v>
      </c>
      <c r="G19" s="11">
        <v>2.35E-2</v>
      </c>
      <c r="H19" s="11">
        <v>1084.3430175799999</v>
      </c>
      <c r="I19" s="11">
        <v>1139.09765625</v>
      </c>
      <c r="J19" s="11">
        <v>1114.26260181</v>
      </c>
      <c r="K19" s="11">
        <v>14.5446947314</v>
      </c>
      <c r="L19" s="12" t="s">
        <v>36</v>
      </c>
      <c r="M19">
        <f t="shared" si="1"/>
        <v>1.1142626018099999</v>
      </c>
      <c r="N19">
        <f t="shared" si="5"/>
        <v>1.45446947314E-2</v>
      </c>
      <c r="O19">
        <f t="shared" si="6"/>
        <v>2.0342181039061046E-4</v>
      </c>
      <c r="P19">
        <f t="shared" si="7"/>
        <v>-12</v>
      </c>
      <c r="Q19" s="7" t="s">
        <v>36</v>
      </c>
      <c r="T19" s="1"/>
      <c r="U19" s="11">
        <v>9</v>
      </c>
      <c r="V19" s="11">
        <v>47</v>
      </c>
      <c r="W19" s="11">
        <v>23.5</v>
      </c>
      <c r="X19" s="11">
        <v>2.35E-2</v>
      </c>
      <c r="Y19" s="11">
        <v>1084.5803222699999</v>
      </c>
      <c r="Z19" s="11">
        <v>1134.3311767600001</v>
      </c>
      <c r="AA19" s="11">
        <v>1111.2529219</v>
      </c>
      <c r="AB19" s="11">
        <v>10.998877119299999</v>
      </c>
      <c r="AC19" s="12" t="s">
        <v>36</v>
      </c>
      <c r="AD19">
        <f t="shared" si="8"/>
        <v>1.1112529219</v>
      </c>
      <c r="AE19">
        <f t="shared" si="9"/>
        <v>1.0998877119299999E-2</v>
      </c>
      <c r="AF19">
        <f t="shared" si="10"/>
        <v>1.2662825128749813E-4</v>
      </c>
      <c r="AG19">
        <f t="shared" si="11"/>
        <v>-12</v>
      </c>
      <c r="AH19" s="7" t="s">
        <v>36</v>
      </c>
      <c r="AJ19">
        <f t="shared" si="2"/>
        <v>1.1000000000000001</v>
      </c>
      <c r="AK19">
        <f t="shared" si="3"/>
        <v>1.0449999999999999</v>
      </c>
      <c r="AL19">
        <f t="shared" si="4"/>
        <v>1.1550000000000002</v>
      </c>
      <c r="AY19" s="1"/>
    </row>
    <row r="20" spans="3:51" x14ac:dyDescent="0.25">
      <c r="C20" s="1">
        <f t="shared" si="0"/>
        <v>-10</v>
      </c>
      <c r="D20" s="11">
        <v>10</v>
      </c>
      <c r="E20" s="11">
        <v>47</v>
      </c>
      <c r="F20" s="11">
        <v>23.5</v>
      </c>
      <c r="G20" s="11">
        <v>2.35E-2</v>
      </c>
      <c r="H20" s="11">
        <v>1094.1978759799999</v>
      </c>
      <c r="I20" s="11">
        <v>1150.40075684</v>
      </c>
      <c r="J20" s="11">
        <v>1120.7703312000001</v>
      </c>
      <c r="K20" s="11">
        <v>12.7158560115</v>
      </c>
      <c r="L20" s="12" t="s">
        <v>36</v>
      </c>
      <c r="M20">
        <f t="shared" si="1"/>
        <v>1.1207703312000001</v>
      </c>
      <c r="N20">
        <f t="shared" si="5"/>
        <v>1.27158560115E-2</v>
      </c>
      <c r="O20">
        <f t="shared" si="6"/>
        <v>4.314066581576954E-4</v>
      </c>
      <c r="P20">
        <f t="shared" si="7"/>
        <v>-10</v>
      </c>
      <c r="Q20" s="7" t="s">
        <v>36</v>
      </c>
      <c r="T20" s="1"/>
      <c r="U20" s="11">
        <v>10</v>
      </c>
      <c r="V20" s="11">
        <v>47</v>
      </c>
      <c r="W20" s="11">
        <v>23.5</v>
      </c>
      <c r="X20" s="11">
        <v>2.35E-2</v>
      </c>
      <c r="Y20" s="11">
        <v>1095.78417969</v>
      </c>
      <c r="Z20" s="11">
        <v>1148.14685059</v>
      </c>
      <c r="AA20" s="11">
        <v>1119.49589636</v>
      </c>
      <c r="AB20" s="11">
        <v>13.510503933300001</v>
      </c>
      <c r="AC20" s="12" t="s">
        <v>36</v>
      </c>
      <c r="AD20">
        <f t="shared" si="8"/>
        <v>1.1194958963599999</v>
      </c>
      <c r="AE20">
        <f t="shared" si="9"/>
        <v>1.3510503933300002E-2</v>
      </c>
      <c r="AF20">
        <f t="shared" si="10"/>
        <v>3.8008997487985426E-4</v>
      </c>
      <c r="AG20">
        <f t="shared" si="11"/>
        <v>-10</v>
      </c>
      <c r="AH20" s="7" t="s">
        <v>36</v>
      </c>
      <c r="AJ20">
        <f t="shared" si="2"/>
        <v>1.1000000000000001</v>
      </c>
      <c r="AK20">
        <f t="shared" si="3"/>
        <v>1.0449999999999999</v>
      </c>
      <c r="AL20">
        <f t="shared" si="4"/>
        <v>1.1550000000000002</v>
      </c>
      <c r="AY20" s="1"/>
    </row>
    <row r="21" spans="3:51" x14ac:dyDescent="0.25">
      <c r="C21" s="1">
        <f t="shared" si="0"/>
        <v>-8</v>
      </c>
      <c r="D21" s="11">
        <v>11</v>
      </c>
      <c r="E21" s="11">
        <v>49</v>
      </c>
      <c r="F21" s="11">
        <v>24.5</v>
      </c>
      <c r="G21" s="11">
        <v>2.4500000000000001E-2</v>
      </c>
      <c r="H21" s="11">
        <v>1093.46191406</v>
      </c>
      <c r="I21" s="11">
        <v>1153.9785156200001</v>
      </c>
      <c r="J21" s="11">
        <v>1117.57887237</v>
      </c>
      <c r="K21" s="11">
        <v>14.0903216297</v>
      </c>
      <c r="L21" s="12" t="s">
        <v>36</v>
      </c>
      <c r="M21">
        <f t="shared" si="1"/>
        <v>1.11757887237</v>
      </c>
      <c r="N21">
        <f t="shared" si="5"/>
        <v>1.40903216297E-2</v>
      </c>
      <c r="O21">
        <f t="shared" si="6"/>
        <v>3.0901675380074547E-4</v>
      </c>
      <c r="P21">
        <f t="shared" si="7"/>
        <v>-8</v>
      </c>
      <c r="Q21" s="7" t="s">
        <v>36</v>
      </c>
      <c r="T21" s="1"/>
      <c r="U21" s="11">
        <v>11</v>
      </c>
      <c r="V21" s="11">
        <v>49</v>
      </c>
      <c r="W21" s="11">
        <v>24.5</v>
      </c>
      <c r="X21" s="11">
        <v>2.4500000000000001E-2</v>
      </c>
      <c r="Y21" s="11">
        <v>1088.11950684</v>
      </c>
      <c r="Z21" s="11">
        <v>1156.3835449200001</v>
      </c>
      <c r="AA21" s="11">
        <v>1116.8214086400001</v>
      </c>
      <c r="AB21" s="11">
        <v>13.1613276265</v>
      </c>
      <c r="AC21" s="12" t="s">
        <v>36</v>
      </c>
      <c r="AD21">
        <f t="shared" si="8"/>
        <v>1.1168214086400001</v>
      </c>
      <c r="AE21">
        <f t="shared" si="9"/>
        <v>1.31613276265E-2</v>
      </c>
      <c r="AF21">
        <f t="shared" si="10"/>
        <v>2.8295978863386784E-4</v>
      </c>
      <c r="AG21">
        <f t="shared" si="11"/>
        <v>-8</v>
      </c>
      <c r="AH21" s="7" t="s">
        <v>36</v>
      </c>
      <c r="AJ21">
        <f t="shared" si="2"/>
        <v>1.1000000000000001</v>
      </c>
      <c r="AK21">
        <f t="shared" si="3"/>
        <v>1.0449999999999999</v>
      </c>
      <c r="AL21">
        <f t="shared" si="4"/>
        <v>1.1550000000000002</v>
      </c>
      <c r="AY21" s="1"/>
    </row>
    <row r="22" spans="3:51" x14ac:dyDescent="0.25">
      <c r="C22" s="1">
        <f t="shared" si="0"/>
        <v>-6</v>
      </c>
      <c r="D22" s="11">
        <v>12</v>
      </c>
      <c r="E22" s="11">
        <v>51</v>
      </c>
      <c r="F22" s="11">
        <v>25.5</v>
      </c>
      <c r="G22" s="11">
        <v>2.5499999999999998E-2</v>
      </c>
      <c r="H22" s="11">
        <v>1089.1833496100001</v>
      </c>
      <c r="I22" s="11">
        <v>1158.6652832</v>
      </c>
      <c r="J22" s="11">
        <v>1125.1061485099999</v>
      </c>
      <c r="K22" s="11">
        <v>13.238824836399999</v>
      </c>
      <c r="L22" s="12" t="s">
        <v>36</v>
      </c>
      <c r="M22">
        <f t="shared" si="1"/>
        <v>1.12510614851</v>
      </c>
      <c r="N22">
        <f t="shared" si="5"/>
        <v>1.3238824836399999E-2</v>
      </c>
      <c r="O22">
        <f t="shared" si="6"/>
        <v>6.3031869300617148E-4</v>
      </c>
      <c r="P22">
        <f t="shared" si="7"/>
        <v>-6</v>
      </c>
      <c r="Q22" s="7" t="s">
        <v>36</v>
      </c>
      <c r="T22" s="1"/>
      <c r="U22" s="11">
        <v>12</v>
      </c>
      <c r="V22" s="11">
        <v>51</v>
      </c>
      <c r="W22" s="11">
        <v>25.5</v>
      </c>
      <c r="X22" s="11">
        <v>2.5499999999999998E-2</v>
      </c>
      <c r="Y22" s="11">
        <v>1095.7188720700001</v>
      </c>
      <c r="Z22" s="11">
        <v>1156.20861816</v>
      </c>
      <c r="AA22" s="11">
        <v>1128.0903775100001</v>
      </c>
      <c r="AB22" s="11">
        <v>14.3373024323</v>
      </c>
      <c r="AC22" s="12" t="s">
        <v>36</v>
      </c>
      <c r="AD22">
        <f t="shared" si="8"/>
        <v>1.1280903775100002</v>
      </c>
      <c r="AE22">
        <f t="shared" si="9"/>
        <v>1.4337302432299999E-2</v>
      </c>
      <c r="AF22">
        <f t="shared" si="10"/>
        <v>7.8906930865431932E-4</v>
      </c>
      <c r="AG22">
        <f t="shared" si="11"/>
        <v>-6</v>
      </c>
      <c r="AH22" s="7" t="s">
        <v>36</v>
      </c>
      <c r="AJ22">
        <f t="shared" si="2"/>
        <v>1.1000000000000001</v>
      </c>
      <c r="AK22">
        <f t="shared" si="3"/>
        <v>1.0449999999999999</v>
      </c>
      <c r="AL22">
        <f t="shared" si="4"/>
        <v>1.1550000000000002</v>
      </c>
      <c r="AY22" s="1"/>
    </row>
    <row r="23" spans="3:51" x14ac:dyDescent="0.25">
      <c r="C23" s="1">
        <f t="shared" si="0"/>
        <v>-4</v>
      </c>
      <c r="D23" s="11">
        <v>13</v>
      </c>
      <c r="E23" s="11">
        <v>51</v>
      </c>
      <c r="F23" s="11">
        <v>25.5</v>
      </c>
      <c r="G23" s="11">
        <v>2.5499999999999998E-2</v>
      </c>
      <c r="H23" s="11">
        <v>1086.3641357399999</v>
      </c>
      <c r="I23" s="11">
        <v>1146.5704345700001</v>
      </c>
      <c r="J23" s="11">
        <v>1118.19297641</v>
      </c>
      <c r="K23" s="11">
        <v>12.911290766700001</v>
      </c>
      <c r="L23" s="12" t="s">
        <v>36</v>
      </c>
      <c r="M23">
        <f t="shared" si="1"/>
        <v>1.11819297641</v>
      </c>
      <c r="N23">
        <f t="shared" si="5"/>
        <v>1.2911290766700001E-2</v>
      </c>
      <c r="O23">
        <f t="shared" si="6"/>
        <v>3.3098439065481469E-4</v>
      </c>
      <c r="P23">
        <f t="shared" si="7"/>
        <v>-4</v>
      </c>
      <c r="Q23" s="7" t="s">
        <v>36</v>
      </c>
      <c r="T23" s="1"/>
      <c r="U23" s="11">
        <v>13</v>
      </c>
      <c r="V23" s="11">
        <v>51</v>
      </c>
      <c r="W23" s="11">
        <v>25.5</v>
      </c>
      <c r="X23" s="11">
        <v>2.5499999999999998E-2</v>
      </c>
      <c r="Y23" s="11">
        <v>1084.56933594</v>
      </c>
      <c r="Z23" s="11">
        <v>1141.4461669899999</v>
      </c>
      <c r="AA23" s="11">
        <v>1118.7299804700001</v>
      </c>
      <c r="AB23" s="11">
        <v>12.5803584499</v>
      </c>
      <c r="AC23" s="12" t="s">
        <v>36</v>
      </c>
      <c r="AD23">
        <f t="shared" si="8"/>
        <v>1.1187299804700002</v>
      </c>
      <c r="AE23">
        <f t="shared" si="9"/>
        <v>1.2580358449900001E-2</v>
      </c>
      <c r="AF23">
        <f t="shared" si="10"/>
        <v>3.5081216840658418E-4</v>
      </c>
      <c r="AG23">
        <f t="shared" si="11"/>
        <v>-4</v>
      </c>
      <c r="AH23" s="7" t="s">
        <v>36</v>
      </c>
      <c r="AJ23">
        <f t="shared" si="2"/>
        <v>1.1000000000000001</v>
      </c>
      <c r="AK23">
        <f t="shared" si="3"/>
        <v>1.0449999999999999</v>
      </c>
      <c r="AL23">
        <f t="shared" si="4"/>
        <v>1.1550000000000002</v>
      </c>
      <c r="AY23" s="1"/>
    </row>
    <row r="24" spans="3:51" x14ac:dyDescent="0.25">
      <c r="C24" s="1">
        <f t="shared" si="0"/>
        <v>-2</v>
      </c>
      <c r="D24" s="11">
        <v>14</v>
      </c>
      <c r="E24" s="11">
        <v>51</v>
      </c>
      <c r="F24" s="11">
        <v>25.5</v>
      </c>
      <c r="G24" s="11">
        <v>2.5499999999999998E-2</v>
      </c>
      <c r="H24" s="11">
        <v>1095.12145996</v>
      </c>
      <c r="I24" s="11">
        <v>1146.7246093799999</v>
      </c>
      <c r="J24" s="11">
        <v>1126.1370466599999</v>
      </c>
      <c r="K24" s="11">
        <v>12.1758628371</v>
      </c>
      <c r="L24" s="12" t="s">
        <v>36</v>
      </c>
      <c r="M24">
        <f t="shared" si="1"/>
        <v>1.12613704666</v>
      </c>
      <c r="N24">
        <f t="shared" si="5"/>
        <v>1.2175862837100001E-2</v>
      </c>
      <c r="O24">
        <f t="shared" si="6"/>
        <v>6.8314520810701406E-4</v>
      </c>
      <c r="P24">
        <f t="shared" si="7"/>
        <v>-2</v>
      </c>
      <c r="Q24" s="7" t="s">
        <v>36</v>
      </c>
      <c r="T24" s="1"/>
      <c r="U24" s="11">
        <v>14</v>
      </c>
      <c r="V24" s="11">
        <v>51</v>
      </c>
      <c r="W24" s="11">
        <v>25.5</v>
      </c>
      <c r="X24" s="11">
        <v>2.5499999999999998E-2</v>
      </c>
      <c r="Y24" s="11">
        <v>1105.4276123</v>
      </c>
      <c r="Z24" s="11">
        <v>1151.20080566</v>
      </c>
      <c r="AA24" s="11">
        <v>1125.32898907</v>
      </c>
      <c r="AB24" s="11">
        <v>11.3885963043</v>
      </c>
      <c r="AC24" s="12" t="s">
        <v>36</v>
      </c>
      <c r="AD24">
        <f t="shared" si="8"/>
        <v>1.12532898907</v>
      </c>
      <c r="AE24">
        <f t="shared" si="9"/>
        <v>1.1388596304300001E-2</v>
      </c>
      <c r="AF24">
        <f t="shared" si="10"/>
        <v>6.4155768730817539E-4</v>
      </c>
      <c r="AG24">
        <f t="shared" si="11"/>
        <v>-2</v>
      </c>
      <c r="AH24" s="7" t="s">
        <v>36</v>
      </c>
      <c r="AJ24">
        <f t="shared" si="2"/>
        <v>1.1000000000000001</v>
      </c>
      <c r="AK24">
        <f t="shared" si="3"/>
        <v>1.0449999999999999</v>
      </c>
      <c r="AL24">
        <f t="shared" si="4"/>
        <v>1.1550000000000002</v>
      </c>
      <c r="AY24" s="1"/>
    </row>
    <row r="25" spans="3:51" x14ac:dyDescent="0.25">
      <c r="C25" s="1">
        <f t="shared" si="0"/>
        <v>0</v>
      </c>
      <c r="D25" s="11">
        <v>15</v>
      </c>
      <c r="E25" s="11">
        <v>50</v>
      </c>
      <c r="F25" s="11">
        <v>25</v>
      </c>
      <c r="G25" s="11">
        <v>2.5000000000000001E-2</v>
      </c>
      <c r="H25" s="11">
        <v>1087.84143066</v>
      </c>
      <c r="I25" s="11">
        <v>1148.0422363299999</v>
      </c>
      <c r="J25" s="11">
        <v>1120.51846191</v>
      </c>
      <c r="K25" s="11">
        <v>13.309120331200001</v>
      </c>
      <c r="L25" s="12" t="s">
        <v>36</v>
      </c>
      <c r="M25">
        <f t="shared" si="1"/>
        <v>1.1205184619100002</v>
      </c>
      <c r="N25">
        <f t="shared" si="5"/>
        <v>1.33091203312E-2</v>
      </c>
      <c r="O25">
        <f t="shared" si="6"/>
        <v>4.2100727915212344E-4</v>
      </c>
      <c r="P25">
        <f t="shared" si="7"/>
        <v>0</v>
      </c>
      <c r="Q25" s="7" t="s">
        <v>36</v>
      </c>
      <c r="T25" s="1"/>
      <c r="U25" s="11">
        <v>15</v>
      </c>
      <c r="V25" s="11">
        <v>50</v>
      </c>
      <c r="W25" s="11">
        <v>25</v>
      </c>
      <c r="X25" s="11">
        <v>2.5000000000000001E-2</v>
      </c>
      <c r="Y25" s="11">
        <v>1094.36657715</v>
      </c>
      <c r="Z25" s="11">
        <v>1149.74816895</v>
      </c>
      <c r="AA25" s="11">
        <v>1119.90563965</v>
      </c>
      <c r="AB25" s="11">
        <v>14.033962066799999</v>
      </c>
      <c r="AC25" s="12" t="s">
        <v>36</v>
      </c>
      <c r="AD25">
        <f t="shared" si="8"/>
        <v>1.11990563965</v>
      </c>
      <c r="AE25">
        <f t="shared" si="9"/>
        <v>1.40339620668E-2</v>
      </c>
      <c r="AF25">
        <f t="shared" si="10"/>
        <v>3.9623448987564886E-4</v>
      </c>
      <c r="AG25">
        <f t="shared" si="11"/>
        <v>0</v>
      </c>
      <c r="AH25" s="7" t="s">
        <v>36</v>
      </c>
      <c r="AJ25">
        <f t="shared" si="2"/>
        <v>1.1000000000000001</v>
      </c>
      <c r="AK25">
        <f t="shared" si="3"/>
        <v>1.0449999999999999</v>
      </c>
      <c r="AL25">
        <f t="shared" si="4"/>
        <v>1.1550000000000002</v>
      </c>
      <c r="AY25" s="1"/>
    </row>
    <row r="26" spans="3:51" x14ac:dyDescent="0.25">
      <c r="C26" s="1">
        <f t="shared" si="0"/>
        <v>2</v>
      </c>
      <c r="D26" s="11">
        <v>16</v>
      </c>
      <c r="E26" s="11">
        <v>51</v>
      </c>
      <c r="F26" s="11">
        <v>25.5</v>
      </c>
      <c r="G26" s="11">
        <v>2.5499999999999998E-2</v>
      </c>
      <c r="H26" s="11">
        <v>1081.0424804700001</v>
      </c>
      <c r="I26" s="11">
        <v>1154.20349121</v>
      </c>
      <c r="J26" s="11">
        <v>1126.4082510000001</v>
      </c>
      <c r="K26" s="11">
        <v>13.462600263200001</v>
      </c>
      <c r="L26" s="12" t="s">
        <v>36</v>
      </c>
      <c r="M26">
        <f t="shared" si="1"/>
        <v>1.1264082510000002</v>
      </c>
      <c r="N26">
        <f t="shared" si="5"/>
        <v>1.3462600263200002E-2</v>
      </c>
      <c r="O26">
        <f t="shared" si="6"/>
        <v>6.9739572087900651E-4</v>
      </c>
      <c r="P26">
        <f t="shared" si="7"/>
        <v>2</v>
      </c>
      <c r="Q26" s="7" t="s">
        <v>36</v>
      </c>
      <c r="T26" s="1"/>
      <c r="U26" s="11">
        <v>16</v>
      </c>
      <c r="V26" s="11">
        <v>51</v>
      </c>
      <c r="W26" s="11">
        <v>25.5</v>
      </c>
      <c r="X26" s="11">
        <v>2.5499999999999998E-2</v>
      </c>
      <c r="Y26" s="11">
        <v>1088.1325683600001</v>
      </c>
      <c r="Z26" s="11">
        <v>1167.6506347699999</v>
      </c>
      <c r="AA26" s="11">
        <v>1128.0151080000001</v>
      </c>
      <c r="AB26" s="11">
        <v>15.4542064837</v>
      </c>
      <c r="AC26" s="12" t="s">
        <v>36</v>
      </c>
      <c r="AD26">
        <f t="shared" si="8"/>
        <v>1.128015108</v>
      </c>
      <c r="AE26">
        <f t="shared" si="9"/>
        <v>1.54542064837E-2</v>
      </c>
      <c r="AF26">
        <f t="shared" si="10"/>
        <v>7.8484627625166148E-4</v>
      </c>
      <c r="AG26">
        <f t="shared" si="11"/>
        <v>2</v>
      </c>
      <c r="AH26" s="7" t="s">
        <v>36</v>
      </c>
      <c r="AJ26">
        <f t="shared" si="2"/>
        <v>1.1000000000000001</v>
      </c>
      <c r="AK26">
        <f t="shared" si="3"/>
        <v>1.0449999999999999</v>
      </c>
      <c r="AL26">
        <f t="shared" si="4"/>
        <v>1.1550000000000002</v>
      </c>
      <c r="AY26" s="1"/>
    </row>
    <row r="27" spans="3:51" x14ac:dyDescent="0.25">
      <c r="C27" s="1">
        <f t="shared" si="0"/>
        <v>4</v>
      </c>
      <c r="D27" s="11">
        <v>17</v>
      </c>
      <c r="E27" s="11">
        <v>51</v>
      </c>
      <c r="F27" s="11">
        <v>25.5</v>
      </c>
      <c r="G27" s="11">
        <v>2.5499999999999998E-2</v>
      </c>
      <c r="H27" s="11">
        <v>1084.1170654299999</v>
      </c>
      <c r="I27" s="11">
        <v>1159.7681884799999</v>
      </c>
      <c r="J27" s="11">
        <v>1118.18307914</v>
      </c>
      <c r="K27" s="11">
        <v>16.880686495599999</v>
      </c>
      <c r="L27" s="12" t="s">
        <v>36</v>
      </c>
      <c r="M27">
        <f t="shared" si="1"/>
        <v>1.11818307914</v>
      </c>
      <c r="N27">
        <f t="shared" si="5"/>
        <v>1.6880686495600001E-2</v>
      </c>
      <c r="O27">
        <f t="shared" si="6"/>
        <v>3.3062436701150123E-4</v>
      </c>
      <c r="P27">
        <f t="shared" si="7"/>
        <v>4</v>
      </c>
      <c r="Q27" s="7" t="s">
        <v>36</v>
      </c>
      <c r="T27" s="1"/>
      <c r="U27" s="11">
        <v>17</v>
      </c>
      <c r="V27" s="11">
        <v>51</v>
      </c>
      <c r="W27" s="11">
        <v>25.5</v>
      </c>
      <c r="X27" s="11">
        <v>2.5499999999999998E-2</v>
      </c>
      <c r="Y27" s="11">
        <v>1088.4656982399999</v>
      </c>
      <c r="Z27" s="11">
        <v>1149.53393555</v>
      </c>
      <c r="AA27" s="11">
        <v>1117.3477998599999</v>
      </c>
      <c r="AB27" s="11">
        <v>13.3451441743</v>
      </c>
      <c r="AC27" s="12" t="s">
        <v>36</v>
      </c>
      <c r="AD27">
        <f t="shared" si="8"/>
        <v>1.1173477998599999</v>
      </c>
      <c r="AE27">
        <f t="shared" si="9"/>
        <v>1.33451441743E-2</v>
      </c>
      <c r="AF27">
        <f t="shared" si="10"/>
        <v>3.0094615998260877E-4</v>
      </c>
      <c r="AG27">
        <f t="shared" si="11"/>
        <v>4</v>
      </c>
      <c r="AH27" s="7" t="s">
        <v>36</v>
      </c>
      <c r="AJ27">
        <f t="shared" si="2"/>
        <v>1.1000000000000001</v>
      </c>
      <c r="AK27">
        <f t="shared" si="3"/>
        <v>1.0449999999999999</v>
      </c>
      <c r="AL27">
        <f t="shared" si="4"/>
        <v>1.1550000000000002</v>
      </c>
      <c r="AY27" s="1"/>
    </row>
    <row r="28" spans="3:51" x14ac:dyDescent="0.25">
      <c r="C28" s="1">
        <f t="shared" si="0"/>
        <v>6</v>
      </c>
      <c r="D28" s="11">
        <v>18</v>
      </c>
      <c r="E28" s="11">
        <v>52</v>
      </c>
      <c r="F28" s="11">
        <v>26</v>
      </c>
      <c r="G28" s="11">
        <v>2.5999999999999999E-2</v>
      </c>
      <c r="H28" s="11">
        <v>1099.9499511700001</v>
      </c>
      <c r="I28" s="11">
        <v>1148.5559082</v>
      </c>
      <c r="J28" s="11">
        <v>1122.5515629700001</v>
      </c>
      <c r="K28" s="11">
        <v>12.091997256100001</v>
      </c>
      <c r="L28" s="12" t="s">
        <v>36</v>
      </c>
      <c r="M28">
        <f t="shared" si="1"/>
        <v>1.12255156297</v>
      </c>
      <c r="N28">
        <f t="shared" si="5"/>
        <v>1.2091997256100001E-2</v>
      </c>
      <c r="O28">
        <f t="shared" si="6"/>
        <v>5.0857299238987242E-4</v>
      </c>
      <c r="P28">
        <f t="shared" si="7"/>
        <v>6</v>
      </c>
      <c r="Q28" s="7" t="s">
        <v>36</v>
      </c>
      <c r="T28" s="1"/>
      <c r="U28" s="11">
        <v>18</v>
      </c>
      <c r="V28" s="11">
        <v>52</v>
      </c>
      <c r="W28" s="11">
        <v>26</v>
      </c>
      <c r="X28" s="11">
        <v>2.5999999999999999E-2</v>
      </c>
      <c r="Y28" s="11">
        <v>1081.54064941</v>
      </c>
      <c r="Z28" s="11">
        <v>1151.1817627</v>
      </c>
      <c r="AA28" s="11">
        <v>1122.8658282900001</v>
      </c>
      <c r="AB28" s="11">
        <v>15.020947595000001</v>
      </c>
      <c r="AC28" s="12" t="s">
        <v>36</v>
      </c>
      <c r="AD28">
        <f t="shared" si="8"/>
        <v>1.1228658282900001</v>
      </c>
      <c r="AE28">
        <f t="shared" si="9"/>
        <v>1.5020947595E-2</v>
      </c>
      <c r="AF28">
        <f t="shared" si="10"/>
        <v>5.2284610338776687E-4</v>
      </c>
      <c r="AG28">
        <f t="shared" si="11"/>
        <v>6</v>
      </c>
      <c r="AH28" s="7" t="s">
        <v>36</v>
      </c>
      <c r="AJ28">
        <f t="shared" si="2"/>
        <v>1.1000000000000001</v>
      </c>
      <c r="AK28">
        <f t="shared" si="3"/>
        <v>1.0449999999999999</v>
      </c>
      <c r="AL28">
        <f t="shared" si="4"/>
        <v>1.1550000000000002</v>
      </c>
      <c r="AY28" s="1"/>
    </row>
    <row r="29" spans="3:51" x14ac:dyDescent="0.25">
      <c r="C29" s="1">
        <f t="shared" si="0"/>
        <v>8</v>
      </c>
      <c r="D29" s="11">
        <v>19</v>
      </c>
      <c r="E29" s="11">
        <v>51</v>
      </c>
      <c r="F29" s="11">
        <v>25.5</v>
      </c>
      <c r="G29" s="11">
        <v>2.5499999999999998E-2</v>
      </c>
      <c r="H29" s="11">
        <v>1086.9649658200001</v>
      </c>
      <c r="I29" s="11">
        <v>1160.9466552700001</v>
      </c>
      <c r="J29" s="11">
        <v>1119.99764476</v>
      </c>
      <c r="K29" s="11">
        <v>15.8689069766</v>
      </c>
      <c r="L29" s="12" t="s">
        <v>36</v>
      </c>
      <c r="M29">
        <f t="shared" si="1"/>
        <v>1.11999764476</v>
      </c>
      <c r="N29">
        <f t="shared" si="5"/>
        <v>1.5868906976600001E-2</v>
      </c>
      <c r="O29">
        <f t="shared" si="6"/>
        <v>3.9990579594715057E-4</v>
      </c>
      <c r="P29">
        <f t="shared" si="7"/>
        <v>8</v>
      </c>
      <c r="Q29" s="7" t="s">
        <v>36</v>
      </c>
      <c r="T29" s="1"/>
      <c r="U29" s="11">
        <v>19</v>
      </c>
      <c r="V29" s="11">
        <v>51</v>
      </c>
      <c r="W29" s="11">
        <v>25.5</v>
      </c>
      <c r="X29" s="11">
        <v>2.5499999999999998E-2</v>
      </c>
      <c r="Y29" s="11">
        <v>1080.37536621</v>
      </c>
      <c r="Z29" s="11">
        <v>1153.9003906200001</v>
      </c>
      <c r="AA29" s="11">
        <v>1112.15649175</v>
      </c>
      <c r="AB29" s="11">
        <v>15.753610915699999</v>
      </c>
      <c r="AC29" s="12" t="s">
        <v>36</v>
      </c>
      <c r="AD29">
        <f t="shared" si="8"/>
        <v>1.11215649175</v>
      </c>
      <c r="AE29">
        <f t="shared" si="9"/>
        <v>1.57536109157E-2</v>
      </c>
      <c r="AF29">
        <f t="shared" si="10"/>
        <v>1.477802916678153E-4</v>
      </c>
      <c r="AG29">
        <f t="shared" si="11"/>
        <v>8</v>
      </c>
      <c r="AH29" s="7" t="s">
        <v>36</v>
      </c>
      <c r="AJ29">
        <f t="shared" si="2"/>
        <v>1.1000000000000001</v>
      </c>
      <c r="AK29">
        <f t="shared" si="3"/>
        <v>1.0449999999999999</v>
      </c>
      <c r="AL29">
        <f t="shared" si="4"/>
        <v>1.1550000000000002</v>
      </c>
      <c r="AY29" s="1"/>
    </row>
    <row r="30" spans="3:51" x14ac:dyDescent="0.25">
      <c r="C30" s="1">
        <f t="shared" si="0"/>
        <v>10</v>
      </c>
      <c r="D30" s="11">
        <v>20</v>
      </c>
      <c r="E30" s="11">
        <v>51</v>
      </c>
      <c r="F30" s="11">
        <v>25.5</v>
      </c>
      <c r="G30" s="11">
        <v>2.5499999999999998E-2</v>
      </c>
      <c r="H30" s="11">
        <v>1091.6293945299999</v>
      </c>
      <c r="I30" s="11">
        <v>1138.6499023399999</v>
      </c>
      <c r="J30" s="11">
        <v>1117.6677437599999</v>
      </c>
      <c r="K30" s="11">
        <v>12.3964956058</v>
      </c>
      <c r="L30" s="12" t="s">
        <v>36</v>
      </c>
      <c r="M30">
        <f t="shared" si="1"/>
        <v>1.11766774376</v>
      </c>
      <c r="N30">
        <f t="shared" si="5"/>
        <v>1.2396495605800001E-2</v>
      </c>
      <c r="O30">
        <f t="shared" si="6"/>
        <v>3.1214916956901574E-4</v>
      </c>
      <c r="P30">
        <f t="shared" si="7"/>
        <v>10</v>
      </c>
      <c r="Q30" s="7" t="s">
        <v>36</v>
      </c>
      <c r="T30" s="1"/>
      <c r="U30" s="11">
        <v>20</v>
      </c>
      <c r="V30" s="11">
        <v>51</v>
      </c>
      <c r="W30" s="11">
        <v>25.5</v>
      </c>
      <c r="X30" s="11">
        <v>2.5499999999999998E-2</v>
      </c>
      <c r="Y30" s="11">
        <v>1079.71386719</v>
      </c>
      <c r="Z30" s="11">
        <v>1141.29980469</v>
      </c>
      <c r="AA30" s="11">
        <v>1118.16464174</v>
      </c>
      <c r="AB30" s="11">
        <v>12.760410604200001</v>
      </c>
      <c r="AC30" s="12" t="s">
        <v>36</v>
      </c>
      <c r="AD30">
        <f t="shared" si="8"/>
        <v>1.11816464174</v>
      </c>
      <c r="AE30">
        <f t="shared" si="9"/>
        <v>1.2760410604200001E-2</v>
      </c>
      <c r="AF30">
        <f t="shared" si="10"/>
        <v>3.2995420954254573E-4</v>
      </c>
      <c r="AG30">
        <f t="shared" si="11"/>
        <v>10</v>
      </c>
      <c r="AH30" s="7" t="s">
        <v>36</v>
      </c>
      <c r="AJ30">
        <f t="shared" si="2"/>
        <v>1.1000000000000001</v>
      </c>
      <c r="AK30">
        <f t="shared" si="3"/>
        <v>1.0449999999999999</v>
      </c>
      <c r="AL30">
        <f t="shared" si="4"/>
        <v>1.1550000000000002</v>
      </c>
      <c r="AY30" s="1"/>
    </row>
    <row r="31" spans="3:51" x14ac:dyDescent="0.25">
      <c r="C31" s="1">
        <f t="shared" si="0"/>
        <v>12</v>
      </c>
      <c r="D31" s="11">
        <v>21</v>
      </c>
      <c r="E31" s="11">
        <v>50</v>
      </c>
      <c r="F31" s="11">
        <v>25</v>
      </c>
      <c r="G31" s="11">
        <v>2.5000000000000001E-2</v>
      </c>
      <c r="H31" s="11">
        <v>1087.3016357399999</v>
      </c>
      <c r="I31" s="11">
        <v>1136.6479492200001</v>
      </c>
      <c r="J31" s="11">
        <v>1112.18847168</v>
      </c>
      <c r="K31" s="11">
        <v>11.9271957602</v>
      </c>
      <c r="L31" s="12" t="s">
        <v>36</v>
      </c>
      <c r="M31">
        <f t="shared" si="1"/>
        <v>1.1121884716800001</v>
      </c>
      <c r="N31">
        <f t="shared" si="5"/>
        <v>1.19271957602E-2</v>
      </c>
      <c r="O31">
        <f t="shared" si="6"/>
        <v>1.4855884189416286E-4</v>
      </c>
      <c r="P31">
        <f t="shared" si="7"/>
        <v>12</v>
      </c>
      <c r="Q31" s="7" t="s">
        <v>36</v>
      </c>
      <c r="T31" s="1"/>
      <c r="U31" s="11">
        <v>21</v>
      </c>
      <c r="V31" s="11">
        <v>50</v>
      </c>
      <c r="W31" s="11">
        <v>25</v>
      </c>
      <c r="X31" s="11">
        <v>2.5000000000000001E-2</v>
      </c>
      <c r="Y31" s="11">
        <v>1072.2854003899999</v>
      </c>
      <c r="Z31" s="11">
        <v>1137.0819091799999</v>
      </c>
      <c r="AA31" s="11">
        <v>1111.06800537</v>
      </c>
      <c r="AB31" s="11">
        <v>13.370735359899999</v>
      </c>
      <c r="AC31" s="12" t="s">
        <v>36</v>
      </c>
      <c r="AD31">
        <f t="shared" si="8"/>
        <v>1.1110680053700002</v>
      </c>
      <c r="AE31">
        <f t="shared" si="9"/>
        <v>1.33707353599E-2</v>
      </c>
      <c r="AF31">
        <f t="shared" si="10"/>
        <v>1.2250074287035057E-4</v>
      </c>
      <c r="AG31">
        <f t="shared" si="11"/>
        <v>12</v>
      </c>
      <c r="AH31" s="7" t="s">
        <v>36</v>
      </c>
      <c r="AJ31">
        <f t="shared" si="2"/>
        <v>1.1000000000000001</v>
      </c>
      <c r="AK31">
        <f t="shared" si="3"/>
        <v>1.0449999999999999</v>
      </c>
      <c r="AL31">
        <f t="shared" si="4"/>
        <v>1.1550000000000002</v>
      </c>
      <c r="AY31" s="1"/>
    </row>
    <row r="32" spans="3:51" x14ac:dyDescent="0.25">
      <c r="C32" s="1">
        <f t="shared" si="0"/>
        <v>14</v>
      </c>
      <c r="D32" s="11">
        <v>22</v>
      </c>
      <c r="E32" s="11">
        <v>51</v>
      </c>
      <c r="F32" s="11">
        <v>25.5</v>
      </c>
      <c r="G32" s="11">
        <v>2.5499999999999998E-2</v>
      </c>
      <c r="H32" s="11">
        <v>1073.26013184</v>
      </c>
      <c r="I32" s="11">
        <v>1138.7221679700001</v>
      </c>
      <c r="J32" s="11">
        <v>1109.4848513100001</v>
      </c>
      <c r="K32" s="11">
        <v>15.638976270600001</v>
      </c>
      <c r="L32" s="12" t="s">
        <v>36</v>
      </c>
      <c r="M32">
        <f t="shared" si="1"/>
        <v>1.1094848513100002</v>
      </c>
      <c r="N32">
        <f t="shared" si="5"/>
        <v>1.56389762706E-2</v>
      </c>
      <c r="O32">
        <f t="shared" si="6"/>
        <v>8.9962404372810563E-5</v>
      </c>
      <c r="P32">
        <f t="shared" si="7"/>
        <v>14</v>
      </c>
      <c r="Q32" s="7" t="s">
        <v>36</v>
      </c>
      <c r="T32" s="1"/>
      <c r="U32" s="11">
        <v>22</v>
      </c>
      <c r="V32" s="11">
        <v>51</v>
      </c>
      <c r="W32" s="11">
        <v>25.5</v>
      </c>
      <c r="X32" s="11">
        <v>2.5499999999999998E-2</v>
      </c>
      <c r="Y32" s="11">
        <v>1083.5617675799999</v>
      </c>
      <c r="Z32" s="11">
        <v>1145.1788330100001</v>
      </c>
      <c r="AA32" s="11">
        <v>1109.7571494900001</v>
      </c>
      <c r="AB32" s="11">
        <v>11.856377741099999</v>
      </c>
      <c r="AC32" s="12" t="s">
        <v>36</v>
      </c>
      <c r="AD32">
        <f t="shared" si="8"/>
        <v>1.10975714949</v>
      </c>
      <c r="AE32">
        <f t="shared" si="9"/>
        <v>1.18563777411E-2</v>
      </c>
      <c r="AF32">
        <f t="shared" si="10"/>
        <v>9.5201966170206285E-5</v>
      </c>
      <c r="AG32">
        <f t="shared" si="11"/>
        <v>14</v>
      </c>
      <c r="AH32" s="7" t="s">
        <v>36</v>
      </c>
      <c r="AJ32">
        <f t="shared" si="2"/>
        <v>1.1000000000000001</v>
      </c>
      <c r="AK32">
        <f t="shared" si="3"/>
        <v>1.0449999999999999</v>
      </c>
      <c r="AL32">
        <f t="shared" si="4"/>
        <v>1.1550000000000002</v>
      </c>
      <c r="AY32" s="1"/>
    </row>
    <row r="33" spans="3:51" x14ac:dyDescent="0.25">
      <c r="C33" s="1">
        <f t="shared" si="0"/>
        <v>16</v>
      </c>
      <c r="D33" s="11">
        <v>23</v>
      </c>
      <c r="E33" s="11">
        <v>51</v>
      </c>
      <c r="F33" s="11">
        <v>25.5</v>
      </c>
      <c r="G33" s="11">
        <v>2.5499999999999998E-2</v>
      </c>
      <c r="H33" s="11">
        <v>1071.05236816</v>
      </c>
      <c r="I33" s="11">
        <v>1136.7039794899999</v>
      </c>
      <c r="J33" s="11">
        <v>1102.04875393</v>
      </c>
      <c r="K33" s="11">
        <v>13.9054076025</v>
      </c>
      <c r="L33" s="12" t="s">
        <v>36</v>
      </c>
      <c r="M33">
        <f t="shared" si="1"/>
        <v>1.1020487539299999</v>
      </c>
      <c r="N33">
        <f t="shared" si="5"/>
        <v>1.3905407602500001E-2</v>
      </c>
      <c r="O33">
        <f t="shared" si="6"/>
        <v>4.1973926656896811E-6</v>
      </c>
      <c r="P33">
        <f t="shared" si="7"/>
        <v>16</v>
      </c>
      <c r="Q33" s="7" t="s">
        <v>36</v>
      </c>
      <c r="T33" s="1"/>
      <c r="U33" s="11">
        <v>23</v>
      </c>
      <c r="V33" s="11">
        <v>51</v>
      </c>
      <c r="W33" s="11">
        <v>25.5</v>
      </c>
      <c r="X33" s="11">
        <v>2.5499999999999998E-2</v>
      </c>
      <c r="Y33" s="11">
        <v>1067.8939209</v>
      </c>
      <c r="Z33" s="11">
        <v>1118.5356445299999</v>
      </c>
      <c r="AA33" s="11">
        <v>1097.8361457399999</v>
      </c>
      <c r="AB33" s="11">
        <v>10.887368351499999</v>
      </c>
      <c r="AC33" s="12" t="s">
        <v>36</v>
      </c>
      <c r="AD33">
        <f t="shared" si="8"/>
        <v>1.0978361457399999</v>
      </c>
      <c r="AE33">
        <f t="shared" si="9"/>
        <v>1.0887368351499999E-2</v>
      </c>
      <c r="AF33">
        <f t="shared" si="10"/>
        <v>4.6822652585210506E-6</v>
      </c>
      <c r="AG33">
        <f t="shared" si="11"/>
        <v>16</v>
      </c>
      <c r="AH33" s="7" t="s">
        <v>36</v>
      </c>
      <c r="AJ33">
        <f t="shared" si="2"/>
        <v>1.1000000000000001</v>
      </c>
      <c r="AK33">
        <f t="shared" si="3"/>
        <v>1.0449999999999999</v>
      </c>
      <c r="AL33">
        <f t="shared" si="4"/>
        <v>1.1550000000000002</v>
      </c>
      <c r="AY33" s="1"/>
    </row>
    <row r="34" spans="3:51" x14ac:dyDescent="0.25">
      <c r="C34" s="1">
        <f t="shared" si="0"/>
        <v>18</v>
      </c>
      <c r="D34" s="11">
        <v>24</v>
      </c>
      <c r="E34" s="11">
        <v>49</v>
      </c>
      <c r="F34" s="11">
        <v>24.5</v>
      </c>
      <c r="G34" s="11">
        <v>2.4500000000000001E-2</v>
      </c>
      <c r="H34" s="11">
        <v>1053.2064209</v>
      </c>
      <c r="I34" s="11">
        <v>1134.4639892600001</v>
      </c>
      <c r="J34" s="11">
        <v>1097.1605473699999</v>
      </c>
      <c r="K34" s="11">
        <v>14.565698881099999</v>
      </c>
      <c r="L34" s="12" t="s">
        <v>36</v>
      </c>
      <c r="M34">
        <f t="shared" si="1"/>
        <v>1.0971605473699999</v>
      </c>
      <c r="N34">
        <f t="shared" si="5"/>
        <v>1.45656988811E-2</v>
      </c>
      <c r="O34">
        <f t="shared" si="6"/>
        <v>8.062491238014957E-6</v>
      </c>
      <c r="P34">
        <f t="shared" si="7"/>
        <v>18</v>
      </c>
      <c r="Q34" s="7" t="s">
        <v>36</v>
      </c>
      <c r="T34" s="1"/>
      <c r="U34" s="11">
        <v>24</v>
      </c>
      <c r="V34" s="11">
        <v>49</v>
      </c>
      <c r="W34" s="11">
        <v>24.5</v>
      </c>
      <c r="X34" s="11">
        <v>2.4500000000000001E-2</v>
      </c>
      <c r="Y34" s="11">
        <v>1069.5181884799999</v>
      </c>
      <c r="Z34" s="11">
        <v>1124.3579101600001</v>
      </c>
      <c r="AA34" s="11">
        <v>1095.2651367200001</v>
      </c>
      <c r="AB34" s="11">
        <v>13.2221359085</v>
      </c>
      <c r="AC34" s="12" t="s">
        <v>36</v>
      </c>
      <c r="AD34">
        <f t="shared" si="8"/>
        <v>1.0952651367200001</v>
      </c>
      <c r="AE34">
        <f t="shared" si="9"/>
        <v>1.32221359085E-2</v>
      </c>
      <c r="AF34">
        <f t="shared" si="10"/>
        <v>2.2418930280291844E-5</v>
      </c>
      <c r="AG34">
        <f t="shared" si="11"/>
        <v>18</v>
      </c>
      <c r="AH34" s="7" t="s">
        <v>36</v>
      </c>
      <c r="AJ34">
        <f t="shared" si="2"/>
        <v>1.1000000000000001</v>
      </c>
      <c r="AK34">
        <f t="shared" si="3"/>
        <v>1.0449999999999999</v>
      </c>
      <c r="AL34">
        <f t="shared" si="4"/>
        <v>1.1550000000000002</v>
      </c>
      <c r="AY34" s="1"/>
    </row>
    <row r="35" spans="3:51" x14ac:dyDescent="0.25">
      <c r="C35" s="1">
        <f t="shared" si="0"/>
        <v>20</v>
      </c>
      <c r="D35" s="11">
        <v>25</v>
      </c>
      <c r="E35" s="11">
        <v>49</v>
      </c>
      <c r="F35" s="11">
        <v>24.5</v>
      </c>
      <c r="G35" s="11">
        <v>2.4500000000000001E-2</v>
      </c>
      <c r="H35" s="11">
        <v>1060.0559082</v>
      </c>
      <c r="I35" s="11">
        <v>1132.9362793</v>
      </c>
      <c r="J35" s="11">
        <v>1086.11115374</v>
      </c>
      <c r="K35" s="11">
        <v>17.227135666900001</v>
      </c>
      <c r="L35" s="12" t="s">
        <v>36</v>
      </c>
      <c r="M35">
        <f t="shared" si="1"/>
        <v>1.0861111537399999</v>
      </c>
      <c r="N35">
        <f t="shared" si="5"/>
        <v>1.7227135666900002E-2</v>
      </c>
      <c r="O35">
        <f t="shared" si="6"/>
        <v>1.929000504339215E-4</v>
      </c>
      <c r="P35">
        <f t="shared" si="7"/>
        <v>20</v>
      </c>
      <c r="Q35" s="7" t="s">
        <v>36</v>
      </c>
      <c r="T35" s="1"/>
      <c r="U35" s="11">
        <v>25</v>
      </c>
      <c r="V35" s="11">
        <v>49</v>
      </c>
      <c r="W35" s="11">
        <v>24.5</v>
      </c>
      <c r="X35" s="11">
        <v>2.4500000000000001E-2</v>
      </c>
      <c r="Y35" s="11">
        <v>1048.59558105</v>
      </c>
      <c r="Z35" s="11">
        <v>1116.5371093799999</v>
      </c>
      <c r="AA35" s="11">
        <v>1080.9689941399999</v>
      </c>
      <c r="AB35" s="11">
        <v>13.641375224900001</v>
      </c>
      <c r="AC35" s="12" t="s">
        <v>36</v>
      </c>
      <c r="AD35">
        <f t="shared" si="8"/>
        <v>1.08096899414</v>
      </c>
      <c r="AE35">
        <f t="shared" si="9"/>
        <v>1.36413752249E-2</v>
      </c>
      <c r="AF35">
        <f t="shared" si="10"/>
        <v>3.6217918404335663E-4</v>
      </c>
      <c r="AG35">
        <f t="shared" si="11"/>
        <v>20</v>
      </c>
      <c r="AH35" s="7" t="s">
        <v>36</v>
      </c>
      <c r="AJ35">
        <f t="shared" si="2"/>
        <v>1.1000000000000001</v>
      </c>
      <c r="AK35">
        <f t="shared" si="3"/>
        <v>1.0449999999999999</v>
      </c>
      <c r="AL35">
        <f t="shared" si="4"/>
        <v>1.1550000000000002</v>
      </c>
      <c r="AY35" s="1"/>
    </row>
    <row r="36" spans="3:51" x14ac:dyDescent="0.25">
      <c r="C36" s="1">
        <f t="shared" si="0"/>
        <v>22</v>
      </c>
      <c r="D36" s="11">
        <v>26</v>
      </c>
      <c r="E36" s="11">
        <v>52</v>
      </c>
      <c r="F36" s="11">
        <v>26</v>
      </c>
      <c r="G36" s="11">
        <v>2.5999999999999999E-2</v>
      </c>
      <c r="H36" s="11">
        <v>1040.6275634799999</v>
      </c>
      <c r="I36" s="11">
        <v>1125.79956055</v>
      </c>
      <c r="J36" s="11">
        <v>1087.89539513</v>
      </c>
      <c r="K36" s="11">
        <v>16.255999024400001</v>
      </c>
      <c r="L36" s="12" t="s">
        <v>36</v>
      </c>
      <c r="M36">
        <f t="shared" si="1"/>
        <v>1.0878953951300001</v>
      </c>
      <c r="N36">
        <f t="shared" si="5"/>
        <v>1.6255999024400003E-2</v>
      </c>
      <c r="O36">
        <f t="shared" si="6"/>
        <v>1.4652145905882724E-4</v>
      </c>
      <c r="P36">
        <f t="shared" si="7"/>
        <v>22</v>
      </c>
      <c r="Q36" s="7" t="s">
        <v>36</v>
      </c>
      <c r="U36" s="11">
        <v>26</v>
      </c>
      <c r="V36" s="11">
        <v>52</v>
      </c>
      <c r="W36" s="11">
        <v>26</v>
      </c>
      <c r="X36" s="11">
        <v>2.5999999999999999E-2</v>
      </c>
      <c r="Y36" s="11">
        <v>1065.0192871100001</v>
      </c>
      <c r="Z36" s="11">
        <v>1119.39355469</v>
      </c>
      <c r="AA36" s="11">
        <v>1090.30051598</v>
      </c>
      <c r="AB36" s="11">
        <v>14.015177178</v>
      </c>
      <c r="AC36" s="12" t="s">
        <v>36</v>
      </c>
      <c r="AD36">
        <f t="shared" si="8"/>
        <v>1.0903005159800001</v>
      </c>
      <c r="AE36">
        <f t="shared" si="9"/>
        <v>1.4015177178E-2</v>
      </c>
      <c r="AF36">
        <f t="shared" si="10"/>
        <v>9.4079990254235008E-5</v>
      </c>
      <c r="AG36">
        <f t="shared" si="11"/>
        <v>22</v>
      </c>
      <c r="AH36" s="7" t="s">
        <v>36</v>
      </c>
      <c r="AJ36">
        <f t="shared" si="2"/>
        <v>1.1000000000000001</v>
      </c>
      <c r="AK36">
        <f t="shared" si="3"/>
        <v>1.0449999999999999</v>
      </c>
      <c r="AL36">
        <f t="shared" si="4"/>
        <v>1.1550000000000002</v>
      </c>
    </row>
    <row r="37" spans="3:51" x14ac:dyDescent="0.25">
      <c r="C37" s="1">
        <f t="shared" si="0"/>
        <v>24</v>
      </c>
      <c r="D37" s="11">
        <v>27</v>
      </c>
      <c r="E37" s="11">
        <v>50</v>
      </c>
      <c r="F37" s="11">
        <v>25</v>
      </c>
      <c r="G37" s="11">
        <v>2.5000000000000001E-2</v>
      </c>
      <c r="H37" s="11">
        <v>1029.14575195</v>
      </c>
      <c r="I37" s="11">
        <v>1161.3641357399999</v>
      </c>
      <c r="J37" s="11">
        <v>1088.1318042</v>
      </c>
      <c r="K37" s="11">
        <v>33.793006167000001</v>
      </c>
      <c r="L37" s="12" t="s">
        <v>36</v>
      </c>
      <c r="M37">
        <f t="shared" si="1"/>
        <v>1.0881318042000001</v>
      </c>
      <c r="N37">
        <f t="shared" si="5"/>
        <v>3.3793006167000005E-2</v>
      </c>
      <c r="O37">
        <f t="shared" si="6"/>
        <v>1.4085407154713718E-4</v>
      </c>
      <c r="P37">
        <f t="shared" si="7"/>
        <v>24</v>
      </c>
      <c r="Q37" s="7" t="s">
        <v>36</v>
      </c>
      <c r="U37" s="11">
        <v>27</v>
      </c>
      <c r="V37" s="11">
        <v>50</v>
      </c>
      <c r="W37" s="11">
        <v>25</v>
      </c>
      <c r="X37" s="11">
        <v>2.5000000000000001E-2</v>
      </c>
      <c r="Y37" s="11">
        <v>1035.73986816</v>
      </c>
      <c r="Z37" s="11">
        <v>1162.3728027300001</v>
      </c>
      <c r="AA37" s="11">
        <v>1093.26634033</v>
      </c>
      <c r="AB37" s="11">
        <v>30.421777286099999</v>
      </c>
      <c r="AC37" s="12" t="s">
        <v>36</v>
      </c>
      <c r="AD37">
        <f t="shared" si="8"/>
        <v>1.09326634033</v>
      </c>
      <c r="AE37">
        <f t="shared" si="9"/>
        <v>3.0421777286099998E-2</v>
      </c>
      <c r="AF37">
        <f t="shared" si="10"/>
        <v>4.5342172551385297E-5</v>
      </c>
      <c r="AG37">
        <f t="shared" si="11"/>
        <v>24</v>
      </c>
      <c r="AH37" s="7" t="s">
        <v>36</v>
      </c>
      <c r="AJ37">
        <f t="shared" si="2"/>
        <v>1.1000000000000001</v>
      </c>
      <c r="AK37">
        <f t="shared" si="3"/>
        <v>1.0449999999999999</v>
      </c>
      <c r="AL37">
        <f t="shared" si="4"/>
        <v>1.1550000000000002</v>
      </c>
    </row>
    <row r="38" spans="3:51" x14ac:dyDescent="0.25">
      <c r="C38" s="1">
        <f t="shared" si="0"/>
        <v>26</v>
      </c>
      <c r="D38" s="11">
        <v>28</v>
      </c>
      <c r="E38" s="11">
        <v>49</v>
      </c>
      <c r="F38" s="11">
        <v>24.5</v>
      </c>
      <c r="G38" s="11">
        <v>2.4500000000000001E-2</v>
      </c>
      <c r="H38" s="11">
        <v>880.28387451200001</v>
      </c>
      <c r="I38" s="11">
        <v>1346.6481933600001</v>
      </c>
      <c r="J38" s="11">
        <v>1029.1151496699999</v>
      </c>
      <c r="K38" s="11">
        <v>90.160740466299998</v>
      </c>
      <c r="L38" s="12" t="s">
        <v>36</v>
      </c>
      <c r="M38">
        <f t="shared" si="1"/>
        <v>1.02911514967</v>
      </c>
      <c r="N38">
        <f t="shared" si="5"/>
        <v>9.0160740466300002E-2</v>
      </c>
      <c r="O38">
        <f t="shared" si="6"/>
        <v>5.0246620063065205E-3</v>
      </c>
      <c r="P38">
        <f t="shared" si="7"/>
        <v>26</v>
      </c>
      <c r="Q38" s="7" t="s">
        <v>36</v>
      </c>
      <c r="U38" s="11">
        <v>28</v>
      </c>
      <c r="V38" s="11">
        <v>49</v>
      </c>
      <c r="W38" s="11">
        <v>24.5</v>
      </c>
      <c r="X38" s="11">
        <v>2.4500000000000001E-2</v>
      </c>
      <c r="Y38" s="11">
        <v>908.79461669900002</v>
      </c>
      <c r="Z38" s="11">
        <v>1313.8446044899999</v>
      </c>
      <c r="AA38" s="11">
        <v>1042.0551234699999</v>
      </c>
      <c r="AB38" s="11">
        <v>89.655466853299998</v>
      </c>
      <c r="AC38" s="12" t="s">
        <v>36</v>
      </c>
      <c r="AD38">
        <f t="shared" si="8"/>
        <v>1.04205512347</v>
      </c>
      <c r="AE38">
        <f t="shared" si="9"/>
        <v>8.9655466853300003E-2</v>
      </c>
      <c r="AF38">
        <f t="shared" si="10"/>
        <v>3.3576087160769601E-3</v>
      </c>
      <c r="AG38">
        <f t="shared" si="11"/>
        <v>26</v>
      </c>
      <c r="AH38" s="7" t="s">
        <v>36</v>
      </c>
      <c r="AJ38">
        <f t="shared" si="2"/>
        <v>1.1000000000000001</v>
      </c>
      <c r="AK38">
        <f t="shared" si="3"/>
        <v>1.0449999999999999</v>
      </c>
      <c r="AL38">
        <f t="shared" si="4"/>
        <v>1.1550000000000002</v>
      </c>
    </row>
    <row r="39" spans="3:51" x14ac:dyDescent="0.25">
      <c r="C39" s="1">
        <f t="shared" si="0"/>
        <v>28</v>
      </c>
      <c r="D39" s="11">
        <v>29</v>
      </c>
      <c r="E39" s="11">
        <v>51</v>
      </c>
      <c r="F39" s="11">
        <v>25.5</v>
      </c>
      <c r="G39" s="11">
        <v>2.5499999999999998E-2</v>
      </c>
      <c r="H39" s="11">
        <v>0</v>
      </c>
      <c r="I39" s="11">
        <v>1280.5653076200001</v>
      </c>
      <c r="J39" s="11">
        <v>790.37263399000005</v>
      </c>
      <c r="K39" s="11">
        <v>375.83872219599999</v>
      </c>
      <c r="L39" s="12" t="s">
        <v>62</v>
      </c>
      <c r="M39" t="e">
        <f t="shared" si="1"/>
        <v>#N/A</v>
      </c>
      <c r="N39" t="e">
        <f t="shared" si="5"/>
        <v>#N/A</v>
      </c>
      <c r="O39" t="str">
        <f t="shared" si="6"/>
        <v/>
      </c>
      <c r="P39" t="str">
        <f t="shared" si="7"/>
        <v/>
      </c>
      <c r="Q39" s="7" t="s">
        <v>36</v>
      </c>
      <c r="U39" s="11">
        <v>29</v>
      </c>
      <c r="V39" s="11">
        <v>51</v>
      </c>
      <c r="W39" s="11">
        <v>25.5</v>
      </c>
      <c r="X39" s="11">
        <v>2.5499999999999998E-2</v>
      </c>
      <c r="Y39" s="11">
        <v>0</v>
      </c>
      <c r="Z39" s="11">
        <v>1208.2690429700001</v>
      </c>
      <c r="AA39" s="11">
        <v>841.61398887600001</v>
      </c>
      <c r="AB39" s="11">
        <v>320.22712015500002</v>
      </c>
      <c r="AC39" s="12" t="s">
        <v>62</v>
      </c>
      <c r="AD39" t="e">
        <f t="shared" si="8"/>
        <v>#N/A</v>
      </c>
      <c r="AE39" t="e">
        <f t="shared" si="9"/>
        <v>#N/A</v>
      </c>
      <c r="AF39" t="str">
        <f t="shared" si="10"/>
        <v/>
      </c>
      <c r="AG39" t="str">
        <f t="shared" si="11"/>
        <v/>
      </c>
      <c r="AH39" s="7" t="s">
        <v>36</v>
      </c>
      <c r="AJ39">
        <f t="shared" si="2"/>
        <v>1.1000000000000001</v>
      </c>
      <c r="AK39">
        <f t="shared" si="3"/>
        <v>1.0449999999999999</v>
      </c>
      <c r="AL39">
        <f t="shared" si="4"/>
        <v>1.1550000000000002</v>
      </c>
    </row>
    <row r="40" spans="3:51" x14ac:dyDescent="0.25">
      <c r="C40" s="1"/>
      <c r="AC40" s="7"/>
    </row>
    <row r="41" spans="3:51" x14ac:dyDescent="0.25">
      <c r="C41" s="1"/>
      <c r="AC41" s="7"/>
    </row>
    <row r="42" spans="3:51" x14ac:dyDescent="0.25">
      <c r="C42" s="1"/>
      <c r="AC42" s="7"/>
    </row>
    <row r="57" spans="3:63" x14ac:dyDescent="0.25">
      <c r="O57" t="s">
        <v>24</v>
      </c>
    </row>
    <row r="58" spans="3:63" x14ac:dyDescent="0.25">
      <c r="C58" s="3" t="s">
        <v>16</v>
      </c>
      <c r="D58" s="3"/>
      <c r="E58" s="3"/>
      <c r="O58" t="s">
        <v>25</v>
      </c>
      <c r="T58" s="3" t="s">
        <v>18</v>
      </c>
      <c r="U58" s="3"/>
      <c r="V58" s="3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</row>
    <row r="59" spans="3:63" x14ac:dyDescent="0.25">
      <c r="C59" t="s">
        <v>8</v>
      </c>
      <c r="D59" t="s">
        <v>0</v>
      </c>
      <c r="E59" t="s">
        <v>1</v>
      </c>
      <c r="F59" t="s">
        <v>2</v>
      </c>
      <c r="G59" t="s">
        <v>3</v>
      </c>
      <c r="H59" t="s">
        <v>4</v>
      </c>
      <c r="I59" t="s">
        <v>5</v>
      </c>
      <c r="J59" t="s">
        <v>15</v>
      </c>
      <c r="K59" t="s">
        <v>6</v>
      </c>
      <c r="O59" t="s">
        <v>20</v>
      </c>
      <c r="P59" t="s">
        <v>26</v>
      </c>
      <c r="T59" t="s">
        <v>8</v>
      </c>
      <c r="U59" t="s">
        <v>0</v>
      </c>
      <c r="V59" t="s">
        <v>1</v>
      </c>
      <c r="W59" t="s">
        <v>2</v>
      </c>
      <c r="X59" t="s">
        <v>3</v>
      </c>
      <c r="Y59" t="s">
        <v>4</v>
      </c>
      <c r="Z59" t="s">
        <v>5</v>
      </c>
      <c r="AA59" t="s">
        <v>15</v>
      </c>
      <c r="AB59" t="s">
        <v>6</v>
      </c>
      <c r="AF59" t="s">
        <v>21</v>
      </c>
      <c r="AG59" t="s">
        <v>26</v>
      </c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</row>
    <row r="60" spans="3:63" x14ac:dyDescent="0.25">
      <c r="C60" s="1">
        <f>C11</f>
        <v>-28</v>
      </c>
      <c r="D60" s="11">
        <v>1</v>
      </c>
      <c r="E60" s="11">
        <v>907</v>
      </c>
      <c r="F60" s="11">
        <v>453.5</v>
      </c>
      <c r="G60" s="11">
        <v>0.45350000000000001</v>
      </c>
      <c r="H60" s="11">
        <v>798.81530761700003</v>
      </c>
      <c r="I60" s="11">
        <v>14671.5751953</v>
      </c>
      <c r="J60" s="11">
        <v>5058.1949046299997</v>
      </c>
      <c r="K60" s="13">
        <v>2048.0302669299999</v>
      </c>
      <c r="O60">
        <f t="shared" ref="O60:O88" si="12">J60/P$60</f>
        <v>1.6180461491857909</v>
      </c>
      <c r="P60">
        <f>K$60/(SQRT(2-(PI()/2)))</f>
        <v>3126.112878285523</v>
      </c>
      <c r="T60" s="1"/>
      <c r="U60" s="11">
        <v>1</v>
      </c>
      <c r="V60" s="11">
        <v>907</v>
      </c>
      <c r="W60" s="11">
        <v>453.5</v>
      </c>
      <c r="X60" s="11">
        <v>0.45350000000000001</v>
      </c>
      <c r="Y60" s="11">
        <v>637.01641845699999</v>
      </c>
      <c r="Z60" s="11">
        <v>19137.0351562</v>
      </c>
      <c r="AA60" s="11">
        <v>5224.1610219100003</v>
      </c>
      <c r="AB60" s="11">
        <v>2450.8077339000001</v>
      </c>
      <c r="AF60">
        <f>AA60/AG$60</f>
        <v>1.3964938499066033</v>
      </c>
      <c r="AG60">
        <f>AB$60/(SQRT(2-(PI()/2)))</f>
        <v>3740.9123013748963</v>
      </c>
      <c r="AJ60" s="6"/>
      <c r="AK60" s="10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10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</row>
    <row r="61" spans="3:63" x14ac:dyDescent="0.25">
      <c r="C61" s="1">
        <f t="shared" ref="C61" si="13">C12</f>
        <v>-26</v>
      </c>
      <c r="D61" s="11">
        <v>2</v>
      </c>
      <c r="E61" s="11">
        <v>50</v>
      </c>
      <c r="F61" s="11">
        <v>25</v>
      </c>
      <c r="G61" s="11">
        <v>2.5000000000000001E-2</v>
      </c>
      <c r="H61" s="11">
        <v>365963.9375</v>
      </c>
      <c r="I61" s="11">
        <v>409366.21875</v>
      </c>
      <c r="J61" s="11">
        <v>390198.91625000001</v>
      </c>
      <c r="K61" s="13">
        <v>7512.1120945599996</v>
      </c>
      <c r="O61">
        <f t="shared" si="12"/>
        <v>124.8192024543911</v>
      </c>
      <c r="T61" s="1"/>
      <c r="U61" s="11">
        <v>2</v>
      </c>
      <c r="V61" s="11">
        <v>50</v>
      </c>
      <c r="W61" s="11">
        <v>25</v>
      </c>
      <c r="X61" s="11">
        <v>2.5000000000000001E-2</v>
      </c>
      <c r="Y61" s="11">
        <v>374698.375</v>
      </c>
      <c r="Z61" s="11">
        <v>420245.0625</v>
      </c>
      <c r="AA61" s="11">
        <v>398645.94562499999</v>
      </c>
      <c r="AB61" s="11">
        <v>8352.0637443199994</v>
      </c>
      <c r="AF61">
        <f t="shared" ref="AF61:AF88" si="14">AA61/AG$60</f>
        <v>106.56383082770633</v>
      </c>
      <c r="AJ61" s="6"/>
      <c r="AK61" s="10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10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</row>
    <row r="62" spans="3:63" x14ac:dyDescent="0.25">
      <c r="C62" s="1">
        <f t="shared" ref="C62" si="15">C13</f>
        <v>-24</v>
      </c>
      <c r="D62" s="11">
        <v>3</v>
      </c>
      <c r="E62" s="11">
        <v>51</v>
      </c>
      <c r="F62" s="11">
        <v>25.5</v>
      </c>
      <c r="G62" s="11">
        <v>2.5499999999999998E-2</v>
      </c>
      <c r="H62" s="11">
        <v>405265.625</v>
      </c>
      <c r="I62" s="11">
        <v>454099.875</v>
      </c>
      <c r="J62" s="11">
        <v>429659.789216</v>
      </c>
      <c r="K62" s="13">
        <v>11947.5606524</v>
      </c>
      <c r="O62">
        <f t="shared" si="12"/>
        <v>137.44218649316383</v>
      </c>
      <c r="T62" s="1"/>
      <c r="U62" s="11">
        <v>3</v>
      </c>
      <c r="V62" s="11">
        <v>51</v>
      </c>
      <c r="W62" s="11">
        <v>25.5</v>
      </c>
      <c r="X62" s="11">
        <v>2.5499999999999998E-2</v>
      </c>
      <c r="Y62" s="11">
        <v>413158.25</v>
      </c>
      <c r="Z62" s="11">
        <v>469560.75</v>
      </c>
      <c r="AA62" s="11">
        <v>435489.72732800001</v>
      </c>
      <c r="AB62" s="11">
        <v>15529.4138695</v>
      </c>
      <c r="AF62">
        <f t="shared" si="14"/>
        <v>116.41270691321596</v>
      </c>
      <c r="AJ62" s="6"/>
      <c r="AK62" s="10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10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</row>
    <row r="63" spans="3:63" x14ac:dyDescent="0.25">
      <c r="C63" s="1">
        <f t="shared" ref="C63" si="16">C14</f>
        <v>-22</v>
      </c>
      <c r="D63" s="11">
        <v>4</v>
      </c>
      <c r="E63" s="11">
        <v>51</v>
      </c>
      <c r="F63" s="11">
        <v>25.5</v>
      </c>
      <c r="G63" s="11">
        <v>2.5499999999999998E-2</v>
      </c>
      <c r="H63" s="11">
        <v>433676.84375</v>
      </c>
      <c r="I63" s="11">
        <v>483922.3125</v>
      </c>
      <c r="J63" s="11">
        <v>456672.79963199998</v>
      </c>
      <c r="K63" s="13">
        <v>11828.311675700001</v>
      </c>
      <c r="O63">
        <f t="shared" si="12"/>
        <v>146.08327255363102</v>
      </c>
      <c r="T63" s="1"/>
      <c r="U63" s="11">
        <v>4</v>
      </c>
      <c r="V63" s="11">
        <v>51</v>
      </c>
      <c r="W63" s="11">
        <v>25.5</v>
      </c>
      <c r="X63" s="11">
        <v>2.5499999999999998E-2</v>
      </c>
      <c r="Y63" s="11">
        <v>431207.03125</v>
      </c>
      <c r="Z63" s="11">
        <v>492281</v>
      </c>
      <c r="AA63" s="11">
        <v>464049.81923999998</v>
      </c>
      <c r="AB63" s="11">
        <v>14870.0334779</v>
      </c>
      <c r="AF63">
        <f t="shared" si="14"/>
        <v>124.04723282859315</v>
      </c>
      <c r="AJ63" s="6"/>
      <c r="AK63" s="10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10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</row>
    <row r="64" spans="3:63" x14ac:dyDescent="0.25">
      <c r="C64" s="1">
        <f t="shared" ref="C64" si="17">C15</f>
        <v>-20</v>
      </c>
      <c r="D64" s="11">
        <v>5</v>
      </c>
      <c r="E64" s="11">
        <v>51</v>
      </c>
      <c r="F64" s="11">
        <v>25.5</v>
      </c>
      <c r="G64" s="11">
        <v>2.5499999999999998E-2</v>
      </c>
      <c r="H64" s="11">
        <v>458786.25</v>
      </c>
      <c r="I64" s="11">
        <v>500138.28125</v>
      </c>
      <c r="J64" s="11">
        <v>480836.70036800002</v>
      </c>
      <c r="K64" s="13">
        <v>8982.7580161599999</v>
      </c>
      <c r="O64">
        <f t="shared" si="12"/>
        <v>153.81296808185277</v>
      </c>
      <c r="T64" s="1"/>
      <c r="U64" s="11">
        <v>5</v>
      </c>
      <c r="V64" s="11">
        <v>51</v>
      </c>
      <c r="W64" s="11">
        <v>25.5</v>
      </c>
      <c r="X64" s="11">
        <v>2.5499999999999998E-2</v>
      </c>
      <c r="Y64" s="11">
        <v>459633.90625</v>
      </c>
      <c r="Z64" s="11">
        <v>506401.53125</v>
      </c>
      <c r="AA64" s="11">
        <v>489061.04105399997</v>
      </c>
      <c r="AB64" s="11">
        <v>10319.5475542</v>
      </c>
      <c r="AF64">
        <f t="shared" si="14"/>
        <v>130.73309440433968</v>
      </c>
      <c r="AJ64" s="6"/>
      <c r="AK64" s="10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10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</row>
    <row r="65" spans="3:63" x14ac:dyDescent="0.25">
      <c r="C65" s="1">
        <f t="shared" ref="C65" si="18">C16</f>
        <v>-18</v>
      </c>
      <c r="D65" s="11">
        <v>6</v>
      </c>
      <c r="E65" s="11">
        <v>49</v>
      </c>
      <c r="F65" s="11">
        <v>24.5</v>
      </c>
      <c r="G65" s="11">
        <v>2.4500000000000001E-2</v>
      </c>
      <c r="H65" s="11">
        <v>470875</v>
      </c>
      <c r="I65" s="11">
        <v>531984.375</v>
      </c>
      <c r="J65" s="11">
        <v>504255.70280600002</v>
      </c>
      <c r="K65" s="13">
        <v>12016.5316699</v>
      </c>
      <c r="O65">
        <f t="shared" si="12"/>
        <v>161.30438101216379</v>
      </c>
      <c r="T65" s="1"/>
      <c r="U65" s="11">
        <v>6</v>
      </c>
      <c r="V65" s="11">
        <v>49</v>
      </c>
      <c r="W65" s="11">
        <v>24.5</v>
      </c>
      <c r="X65" s="11">
        <v>2.4500000000000001E-2</v>
      </c>
      <c r="Y65" s="11">
        <v>489281.71875</v>
      </c>
      <c r="Z65" s="11">
        <v>534934.5625</v>
      </c>
      <c r="AA65" s="11">
        <v>512089.71045900002</v>
      </c>
      <c r="AB65" s="11">
        <v>11040.5298633</v>
      </c>
      <c r="AF65">
        <f t="shared" si="14"/>
        <v>136.88899102788159</v>
      </c>
      <c r="AJ65" s="6"/>
      <c r="AK65" s="10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10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</row>
    <row r="66" spans="3:63" x14ac:dyDescent="0.25">
      <c r="C66" s="1">
        <f t="shared" ref="C66" si="19">C17</f>
        <v>-16</v>
      </c>
      <c r="D66" s="11">
        <v>7</v>
      </c>
      <c r="E66" s="11">
        <v>49</v>
      </c>
      <c r="F66" s="11">
        <v>24.5</v>
      </c>
      <c r="G66" s="11">
        <v>2.4500000000000001E-2</v>
      </c>
      <c r="H66" s="11">
        <v>493241.84375</v>
      </c>
      <c r="I66" s="11">
        <v>536271.375</v>
      </c>
      <c r="J66" s="11">
        <v>514620.73852000001</v>
      </c>
      <c r="K66" s="13">
        <v>9559.1414737899995</v>
      </c>
      <c r="O66">
        <f t="shared" si="12"/>
        <v>164.62001167476629</v>
      </c>
      <c r="T66" s="1"/>
      <c r="U66" s="11">
        <v>7</v>
      </c>
      <c r="V66" s="11">
        <v>49</v>
      </c>
      <c r="W66" s="11">
        <v>24.5</v>
      </c>
      <c r="X66" s="11">
        <v>2.4500000000000001E-2</v>
      </c>
      <c r="Y66" s="11">
        <v>499261.625</v>
      </c>
      <c r="Z66" s="11">
        <v>547276.75</v>
      </c>
      <c r="AA66" s="11">
        <v>522389.227679</v>
      </c>
      <c r="AB66" s="11">
        <v>11582.6282187</v>
      </c>
      <c r="AF66">
        <f t="shared" si="14"/>
        <v>139.64220104465065</v>
      </c>
      <c r="AJ66" s="6"/>
      <c r="AK66" s="10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10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</row>
    <row r="67" spans="3:63" x14ac:dyDescent="0.25">
      <c r="C67" s="1">
        <f t="shared" ref="C67" si="20">C18</f>
        <v>-14</v>
      </c>
      <c r="D67" s="11">
        <v>8</v>
      </c>
      <c r="E67" s="11">
        <v>49</v>
      </c>
      <c r="F67" s="11">
        <v>24.5</v>
      </c>
      <c r="G67" s="11">
        <v>2.4500000000000001E-2</v>
      </c>
      <c r="H67" s="11">
        <v>508872</v>
      </c>
      <c r="I67" s="11">
        <v>548386.6875</v>
      </c>
      <c r="J67" s="11">
        <v>529366.758929</v>
      </c>
      <c r="K67" s="13">
        <v>10400.618356700001</v>
      </c>
      <c r="O67">
        <f t="shared" si="12"/>
        <v>169.33705836601925</v>
      </c>
      <c r="T67" s="1"/>
      <c r="U67" s="11">
        <v>8</v>
      </c>
      <c r="V67" s="11">
        <v>49</v>
      </c>
      <c r="W67" s="11">
        <v>24.5</v>
      </c>
      <c r="X67" s="11">
        <v>2.4500000000000001E-2</v>
      </c>
      <c r="Y67" s="11">
        <v>508100.21875</v>
      </c>
      <c r="Z67" s="11">
        <v>557256.6875</v>
      </c>
      <c r="AA67" s="11">
        <v>533808.93877600005</v>
      </c>
      <c r="AB67" s="11">
        <v>13160.445044599999</v>
      </c>
      <c r="AF67">
        <f t="shared" si="14"/>
        <v>142.69485509719365</v>
      </c>
      <c r="AJ67" s="6"/>
      <c r="AK67" s="10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10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</row>
    <row r="68" spans="3:63" x14ac:dyDescent="0.25">
      <c r="C68" s="1">
        <f t="shared" ref="C68" si="21">C19</f>
        <v>-12</v>
      </c>
      <c r="D68" s="11">
        <v>9</v>
      </c>
      <c r="E68" s="11">
        <v>47</v>
      </c>
      <c r="F68" s="11">
        <v>23.5</v>
      </c>
      <c r="G68" s="11">
        <v>2.35E-2</v>
      </c>
      <c r="H68" s="11">
        <v>508392.6875</v>
      </c>
      <c r="I68" s="11">
        <v>549052.375</v>
      </c>
      <c r="J68" s="11">
        <v>530241.71343100001</v>
      </c>
      <c r="K68" s="13">
        <v>10538.248091699999</v>
      </c>
      <c r="O68" s="6">
        <f t="shared" si="12"/>
        <v>169.61694413344549</v>
      </c>
      <c r="T68" s="1"/>
      <c r="U68" s="11">
        <v>9</v>
      </c>
      <c r="V68" s="11">
        <v>47</v>
      </c>
      <c r="W68" s="11">
        <v>23.5</v>
      </c>
      <c r="X68" s="11">
        <v>2.35E-2</v>
      </c>
      <c r="Y68" s="11">
        <v>515956.78125</v>
      </c>
      <c r="Z68" s="11">
        <v>552930.25</v>
      </c>
      <c r="AA68" s="11">
        <v>536261.10172899999</v>
      </c>
      <c r="AB68" s="11">
        <v>10439.7507998</v>
      </c>
      <c r="AF68" s="6">
        <f t="shared" si="14"/>
        <v>143.35035374443504</v>
      </c>
      <c r="AJ68" s="6"/>
      <c r="AK68" s="10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10"/>
      <c r="AZ68" s="6"/>
      <c r="BA68" s="6"/>
      <c r="BB68" s="6"/>
      <c r="BC68" s="6"/>
      <c r="BD68" s="6"/>
      <c r="BE68" s="6"/>
      <c r="BF68" s="6"/>
      <c r="BG68" s="6"/>
      <c r="BH68" s="6"/>
      <c r="BI68" s="6"/>
      <c r="BJ68" s="6"/>
      <c r="BK68" s="6"/>
    </row>
    <row r="69" spans="3:63" x14ac:dyDescent="0.25">
      <c r="C69" s="1">
        <f t="shared" ref="C69" si="22">C20</f>
        <v>-10</v>
      </c>
      <c r="D69" s="11">
        <v>10</v>
      </c>
      <c r="E69" s="11">
        <v>47</v>
      </c>
      <c r="F69" s="11">
        <v>23.5</v>
      </c>
      <c r="G69" s="11">
        <v>2.35E-2</v>
      </c>
      <c r="H69" s="11">
        <v>515555.40625</v>
      </c>
      <c r="I69" s="11">
        <v>558984.3125</v>
      </c>
      <c r="J69" s="11">
        <v>539971.39627699996</v>
      </c>
      <c r="K69" s="13">
        <v>11394.5802078</v>
      </c>
      <c r="O69" s="6">
        <f t="shared" si="12"/>
        <v>172.72933425652258</v>
      </c>
      <c r="T69" s="1"/>
      <c r="U69" s="11">
        <v>10</v>
      </c>
      <c r="V69" s="11">
        <v>47</v>
      </c>
      <c r="W69" s="11">
        <v>23.5</v>
      </c>
      <c r="X69" s="11">
        <v>2.35E-2</v>
      </c>
      <c r="Y69" s="11">
        <v>508896.5</v>
      </c>
      <c r="Z69" s="11">
        <v>570872.875</v>
      </c>
      <c r="AA69" s="11">
        <v>545216.60239400005</v>
      </c>
      <c r="AB69" s="11">
        <v>15078.330737099999</v>
      </c>
      <c r="AF69" s="6">
        <f t="shared" si="14"/>
        <v>145.744288684238</v>
      </c>
      <c r="AJ69" s="6"/>
      <c r="AK69" s="10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10"/>
      <c r="AZ69" s="6"/>
      <c r="BA69" s="6"/>
      <c r="BB69" s="6"/>
      <c r="BC69" s="6"/>
      <c r="BD69" s="6"/>
      <c r="BE69" s="6"/>
      <c r="BF69" s="6"/>
      <c r="BG69" s="6"/>
      <c r="BH69" s="6"/>
      <c r="BI69" s="6"/>
      <c r="BJ69" s="6"/>
      <c r="BK69" s="6"/>
    </row>
    <row r="70" spans="3:63" x14ac:dyDescent="0.25">
      <c r="C70" s="1">
        <f t="shared" ref="C70" si="23">C21</f>
        <v>-8</v>
      </c>
      <c r="D70" s="11">
        <v>11</v>
      </c>
      <c r="E70" s="11">
        <v>49</v>
      </c>
      <c r="F70" s="11">
        <v>24.5</v>
      </c>
      <c r="G70" s="11">
        <v>2.4500000000000001E-2</v>
      </c>
      <c r="H70" s="11">
        <v>505783.21875</v>
      </c>
      <c r="I70" s="11">
        <v>560555.3125</v>
      </c>
      <c r="J70" s="11">
        <v>531905.58227000001</v>
      </c>
      <c r="K70" s="13">
        <v>11476.749038399999</v>
      </c>
      <c r="O70" s="6">
        <f t="shared" si="12"/>
        <v>170.14919261703591</v>
      </c>
      <c r="T70" s="1"/>
      <c r="U70" s="11">
        <v>11</v>
      </c>
      <c r="V70" s="11">
        <v>49</v>
      </c>
      <c r="W70" s="11">
        <v>24.5</v>
      </c>
      <c r="X70" s="11">
        <v>2.4500000000000001E-2</v>
      </c>
      <c r="Y70" s="11">
        <v>501862.78125</v>
      </c>
      <c r="Z70" s="11">
        <v>573394.4375</v>
      </c>
      <c r="AA70" s="11">
        <v>537051.97959200002</v>
      </c>
      <c r="AB70" s="11">
        <v>12811.134017300001</v>
      </c>
      <c r="AF70" s="6">
        <f t="shared" si="14"/>
        <v>143.56176684350967</v>
      </c>
      <c r="AJ70" s="6"/>
      <c r="AK70" s="10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10"/>
      <c r="AZ70" s="6"/>
      <c r="BA70" s="6"/>
      <c r="BB70" s="6"/>
      <c r="BC70" s="6"/>
      <c r="BD70" s="6"/>
      <c r="BE70" s="6"/>
      <c r="BF70" s="6"/>
      <c r="BG70" s="6"/>
      <c r="BH70" s="6"/>
      <c r="BI70" s="6"/>
      <c r="BJ70" s="6"/>
      <c r="BK70" s="6"/>
    </row>
    <row r="71" spans="3:63" x14ac:dyDescent="0.25">
      <c r="C71" s="1">
        <f t="shared" ref="C71" si="24">C22</f>
        <v>-6</v>
      </c>
      <c r="D71" s="11">
        <v>12</v>
      </c>
      <c r="E71" s="11">
        <v>51</v>
      </c>
      <c r="F71" s="11">
        <v>25.5</v>
      </c>
      <c r="G71" s="11">
        <v>2.5499999999999998E-2</v>
      </c>
      <c r="H71" s="11">
        <v>514410.4375</v>
      </c>
      <c r="I71" s="11">
        <v>564655.9375</v>
      </c>
      <c r="J71" s="11">
        <v>537215.3125</v>
      </c>
      <c r="K71" s="13">
        <v>12484.1871732</v>
      </c>
      <c r="O71" s="6">
        <f t="shared" si="12"/>
        <v>171.84770141589669</v>
      </c>
      <c r="T71" s="1"/>
      <c r="U71" s="11">
        <v>12</v>
      </c>
      <c r="V71" s="11">
        <v>51</v>
      </c>
      <c r="W71" s="11">
        <v>25.5</v>
      </c>
      <c r="X71" s="11">
        <v>2.5499999999999998E-2</v>
      </c>
      <c r="Y71" s="11">
        <v>517177.71875</v>
      </c>
      <c r="Z71" s="11">
        <v>565166.3125</v>
      </c>
      <c r="AA71" s="11">
        <v>541877.19669100002</v>
      </c>
      <c r="AB71" s="11">
        <v>12423.224125500001</v>
      </c>
      <c r="AF71" s="6">
        <f t="shared" si="14"/>
        <v>144.85161720894769</v>
      </c>
      <c r="AJ71" s="6"/>
      <c r="AK71" s="10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10"/>
      <c r="AZ71" s="6"/>
      <c r="BA71" s="6"/>
      <c r="BB71" s="6"/>
      <c r="BC71" s="6"/>
      <c r="BD71" s="6"/>
      <c r="BE71" s="6"/>
      <c r="BF71" s="6"/>
      <c r="BG71" s="6"/>
      <c r="BH71" s="6"/>
      <c r="BI71" s="6"/>
      <c r="BJ71" s="6"/>
      <c r="BK71" s="6"/>
    </row>
    <row r="72" spans="3:63" x14ac:dyDescent="0.25">
      <c r="C72" s="1">
        <f t="shared" ref="C72" si="25">C23</f>
        <v>-4</v>
      </c>
      <c r="D72" s="11">
        <v>13</v>
      </c>
      <c r="E72" s="11">
        <v>51</v>
      </c>
      <c r="F72" s="11">
        <v>25.5</v>
      </c>
      <c r="G72" s="11">
        <v>2.5499999999999998E-2</v>
      </c>
      <c r="H72" s="11">
        <v>511454.8125</v>
      </c>
      <c r="I72" s="11">
        <v>555469.5625</v>
      </c>
      <c r="J72" s="11">
        <v>532621.34068599995</v>
      </c>
      <c r="K72" s="13">
        <v>8984.64415611</v>
      </c>
      <c r="O72" s="6">
        <f t="shared" si="12"/>
        <v>170.37815377226858</v>
      </c>
      <c r="T72" s="1"/>
      <c r="U72" s="11">
        <v>13</v>
      </c>
      <c r="V72" s="11">
        <v>51</v>
      </c>
      <c r="W72" s="11">
        <v>25.5</v>
      </c>
      <c r="X72" s="11">
        <v>2.5499999999999998E-2</v>
      </c>
      <c r="Y72" s="11">
        <v>506693.5</v>
      </c>
      <c r="Z72" s="11">
        <v>555425.25</v>
      </c>
      <c r="AA72" s="11">
        <v>533974.86213200004</v>
      </c>
      <c r="AB72" s="11">
        <v>10128.889944</v>
      </c>
      <c r="AF72" s="6">
        <f t="shared" si="14"/>
        <v>142.73920881164426</v>
      </c>
      <c r="AJ72" s="6"/>
      <c r="AK72" s="10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10"/>
      <c r="AZ72" s="6"/>
      <c r="BA72" s="6"/>
      <c r="BB72" s="6"/>
      <c r="BC72" s="6"/>
      <c r="BD72" s="6"/>
      <c r="BE72" s="6"/>
      <c r="BF72" s="6"/>
      <c r="BG72" s="6"/>
      <c r="BH72" s="6"/>
      <c r="BI72" s="6"/>
      <c r="BJ72" s="6"/>
      <c r="BK72" s="6"/>
    </row>
    <row r="73" spans="3:63" x14ac:dyDescent="0.25">
      <c r="C73" s="1">
        <f t="shared" ref="C73" si="26">C24</f>
        <v>-2</v>
      </c>
      <c r="D73" s="11">
        <v>14</v>
      </c>
      <c r="E73" s="11">
        <v>51</v>
      </c>
      <c r="F73" s="11">
        <v>25.5</v>
      </c>
      <c r="G73" s="11">
        <v>2.5499999999999998E-2</v>
      </c>
      <c r="H73" s="11">
        <v>514011.03125</v>
      </c>
      <c r="I73" s="11">
        <v>556002.0625</v>
      </c>
      <c r="J73" s="11">
        <v>538166.05637300003</v>
      </c>
      <c r="K73" s="13">
        <v>9609.9231798100009</v>
      </c>
      <c r="O73" s="6">
        <f t="shared" si="12"/>
        <v>172.15183114825666</v>
      </c>
      <c r="T73" s="1"/>
      <c r="U73" s="11">
        <v>14</v>
      </c>
      <c r="V73" s="11">
        <v>51</v>
      </c>
      <c r="W73" s="11">
        <v>25.5</v>
      </c>
      <c r="X73" s="11">
        <v>2.5499999999999998E-2</v>
      </c>
      <c r="Y73" s="11">
        <v>510356.34375</v>
      </c>
      <c r="Z73" s="11">
        <v>570554.375</v>
      </c>
      <c r="AA73" s="11">
        <v>542413.76654400001</v>
      </c>
      <c r="AB73" s="11">
        <v>10810.973120000001</v>
      </c>
      <c r="AF73" s="6">
        <f t="shared" si="14"/>
        <v>144.99505009637539</v>
      </c>
      <c r="AJ73" s="6"/>
      <c r="AK73" s="10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10"/>
      <c r="AZ73" s="6"/>
      <c r="BA73" s="6"/>
      <c r="BB73" s="6"/>
      <c r="BC73" s="6"/>
      <c r="BD73" s="6"/>
      <c r="BE73" s="6"/>
      <c r="BF73" s="6"/>
      <c r="BG73" s="6"/>
      <c r="BH73" s="6"/>
      <c r="BI73" s="6"/>
      <c r="BJ73" s="6"/>
      <c r="BK73" s="6"/>
    </row>
    <row r="74" spans="3:63" x14ac:dyDescent="0.25">
      <c r="C74" s="1">
        <f t="shared" ref="C74" si="27">C25</f>
        <v>0</v>
      </c>
      <c r="D74" s="11">
        <v>15</v>
      </c>
      <c r="E74" s="11">
        <v>50</v>
      </c>
      <c r="F74" s="11">
        <v>25</v>
      </c>
      <c r="G74" s="11">
        <v>2.5000000000000001E-2</v>
      </c>
      <c r="H74" s="11">
        <v>510389.75</v>
      </c>
      <c r="I74" s="11">
        <v>546522.8125</v>
      </c>
      <c r="J74" s="11">
        <v>530522.54312499997</v>
      </c>
      <c r="K74" s="13">
        <v>8280.0792171100002</v>
      </c>
      <c r="O74" s="6">
        <f t="shared" si="12"/>
        <v>169.70677764392127</v>
      </c>
      <c r="T74" s="1"/>
      <c r="U74" s="11">
        <v>15</v>
      </c>
      <c r="V74" s="11">
        <v>50</v>
      </c>
      <c r="W74" s="11">
        <v>25</v>
      </c>
      <c r="X74" s="11">
        <v>2.5000000000000001E-2</v>
      </c>
      <c r="Y74" s="11">
        <v>507197.78125</v>
      </c>
      <c r="Z74" s="11">
        <v>553514.1875</v>
      </c>
      <c r="AA74" s="11">
        <v>533223.09875</v>
      </c>
      <c r="AB74" s="11">
        <v>10859.016917299999</v>
      </c>
      <c r="AF74" s="6">
        <f t="shared" si="14"/>
        <v>142.53825157944084</v>
      </c>
      <c r="AJ74" s="6"/>
      <c r="AK74" s="10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10"/>
      <c r="AZ74" s="6"/>
      <c r="BA74" s="6"/>
      <c r="BB74" s="6"/>
      <c r="BC74" s="6"/>
      <c r="BD74" s="6"/>
      <c r="BE74" s="6"/>
      <c r="BF74" s="6"/>
      <c r="BG74" s="6"/>
      <c r="BH74" s="6"/>
      <c r="BI74" s="6"/>
      <c r="BJ74" s="6"/>
      <c r="BK74" s="6"/>
    </row>
    <row r="75" spans="3:63" x14ac:dyDescent="0.25">
      <c r="C75" s="1">
        <f t="shared" ref="C75" si="28">C26</f>
        <v>2</v>
      </c>
      <c r="D75" s="11">
        <v>16</v>
      </c>
      <c r="E75" s="11">
        <v>51</v>
      </c>
      <c r="F75" s="11">
        <v>25.5</v>
      </c>
      <c r="G75" s="11">
        <v>2.5499999999999998E-2</v>
      </c>
      <c r="H75" s="11">
        <v>515422.28125</v>
      </c>
      <c r="I75" s="11">
        <v>555682.5625</v>
      </c>
      <c r="J75" s="11">
        <v>535332.09068599995</v>
      </c>
      <c r="K75" s="13">
        <v>11270.2538331</v>
      </c>
      <c r="O75" s="6">
        <f t="shared" si="12"/>
        <v>171.24528496859526</v>
      </c>
      <c r="T75" s="1"/>
      <c r="U75" s="11">
        <v>16</v>
      </c>
      <c r="V75" s="11">
        <v>51</v>
      </c>
      <c r="W75" s="11">
        <v>25.5</v>
      </c>
      <c r="X75" s="11">
        <v>2.5499999999999998E-2</v>
      </c>
      <c r="Y75" s="11">
        <v>511948.875</v>
      </c>
      <c r="Z75" s="11">
        <v>557761</v>
      </c>
      <c r="AA75" s="11">
        <v>537866.69791700004</v>
      </c>
      <c r="AB75" s="11">
        <v>10289.9148733</v>
      </c>
      <c r="AF75" s="6">
        <f t="shared" si="14"/>
        <v>143.77955284311747</v>
      </c>
      <c r="AJ75" s="6"/>
      <c r="AK75" s="10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10"/>
      <c r="AZ75" s="6"/>
      <c r="BA75" s="6"/>
      <c r="BB75" s="6"/>
      <c r="BC75" s="6"/>
      <c r="BD75" s="6"/>
      <c r="BE75" s="6"/>
      <c r="BF75" s="6"/>
      <c r="BG75" s="6"/>
      <c r="BH75" s="6"/>
      <c r="BI75" s="6"/>
      <c r="BJ75" s="6"/>
      <c r="BK75" s="6"/>
    </row>
    <row r="76" spans="3:63" x14ac:dyDescent="0.25">
      <c r="C76" s="1">
        <f t="shared" ref="C76" si="29">C27</f>
        <v>4</v>
      </c>
      <c r="D76" s="11">
        <v>17</v>
      </c>
      <c r="E76" s="11">
        <v>51</v>
      </c>
      <c r="F76" s="11">
        <v>25.5</v>
      </c>
      <c r="G76" s="11">
        <v>2.5499999999999998E-2</v>
      </c>
      <c r="H76" s="11">
        <v>502454.84375</v>
      </c>
      <c r="I76" s="11">
        <v>544605.6875</v>
      </c>
      <c r="J76" s="11">
        <v>527577.83884800004</v>
      </c>
      <c r="K76" s="13">
        <v>8842.2285402100006</v>
      </c>
      <c r="O76" s="6">
        <f t="shared" si="12"/>
        <v>168.76480773059717</v>
      </c>
      <c r="T76" s="1"/>
      <c r="U76" s="11">
        <v>17</v>
      </c>
      <c r="V76" s="11">
        <v>51</v>
      </c>
      <c r="W76" s="11">
        <v>25.5</v>
      </c>
      <c r="X76" s="11">
        <v>2.5499999999999998E-2</v>
      </c>
      <c r="Y76" s="11">
        <v>500004.8125</v>
      </c>
      <c r="Z76" s="11">
        <v>545498.4375</v>
      </c>
      <c r="AA76" s="11">
        <v>527944.54472999997</v>
      </c>
      <c r="AB76" s="11">
        <v>11360.111298600001</v>
      </c>
      <c r="AF76" s="6">
        <f t="shared" si="14"/>
        <v>141.12721769392047</v>
      </c>
      <c r="AJ76" s="6"/>
      <c r="AK76" s="10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10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6"/>
    </row>
    <row r="77" spans="3:63" x14ac:dyDescent="0.25">
      <c r="C77" s="1">
        <f t="shared" ref="C77" si="30">C28</f>
        <v>6</v>
      </c>
      <c r="D77" s="11">
        <v>18</v>
      </c>
      <c r="E77" s="11">
        <v>52</v>
      </c>
      <c r="F77" s="11">
        <v>26</v>
      </c>
      <c r="G77" s="11">
        <v>2.5999999999999999E-2</v>
      </c>
      <c r="H77" s="11">
        <v>499046.5625</v>
      </c>
      <c r="I77" s="11">
        <v>551342.3125</v>
      </c>
      <c r="J77" s="11">
        <v>526308.17548099998</v>
      </c>
      <c r="K77" s="13">
        <v>10738.762897500001</v>
      </c>
      <c r="O77" s="6">
        <f t="shared" si="12"/>
        <v>168.35866009088164</v>
      </c>
      <c r="T77" s="1"/>
      <c r="U77" s="11">
        <v>18</v>
      </c>
      <c r="V77" s="11">
        <v>52</v>
      </c>
      <c r="W77" s="11">
        <v>26</v>
      </c>
      <c r="X77" s="11">
        <v>2.5999999999999999E-2</v>
      </c>
      <c r="Y77" s="11">
        <v>498677.6875</v>
      </c>
      <c r="Z77" s="11">
        <v>553461.125</v>
      </c>
      <c r="AA77" s="11">
        <v>529461.21033699997</v>
      </c>
      <c r="AB77" s="11">
        <v>11978.3924097</v>
      </c>
      <c r="AF77" s="6">
        <f t="shared" si="14"/>
        <v>141.53264436121833</v>
      </c>
      <c r="AJ77" s="6"/>
      <c r="AK77" s="10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10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  <c r="BK77" s="6"/>
    </row>
    <row r="78" spans="3:63" x14ac:dyDescent="0.25">
      <c r="C78" s="1">
        <f t="shared" ref="C78" si="31">C29</f>
        <v>8</v>
      </c>
      <c r="D78" s="11">
        <v>19</v>
      </c>
      <c r="E78" s="11">
        <v>51</v>
      </c>
      <c r="F78" s="11">
        <v>25.5</v>
      </c>
      <c r="G78" s="11">
        <v>2.5499999999999998E-2</v>
      </c>
      <c r="H78" s="11">
        <v>501629.40625</v>
      </c>
      <c r="I78" s="11">
        <v>541277.25</v>
      </c>
      <c r="J78" s="11">
        <v>521434.27083300002</v>
      </c>
      <c r="K78" s="13">
        <v>8576.3621888599992</v>
      </c>
      <c r="O78" s="6">
        <f t="shared" si="12"/>
        <v>166.79956582980907</v>
      </c>
      <c r="T78" s="1"/>
      <c r="U78" s="11">
        <v>19</v>
      </c>
      <c r="V78" s="11">
        <v>51</v>
      </c>
      <c r="W78" s="11">
        <v>25.5</v>
      </c>
      <c r="X78" s="11">
        <v>2.5499999999999998E-2</v>
      </c>
      <c r="Y78" s="11">
        <v>496660.46875</v>
      </c>
      <c r="Z78" s="11">
        <v>544489.8125</v>
      </c>
      <c r="AA78" s="11">
        <v>519986.52267199999</v>
      </c>
      <c r="AB78" s="11">
        <v>9973.2186256099994</v>
      </c>
      <c r="AF78" s="6">
        <f t="shared" si="14"/>
        <v>138.99992322217486</v>
      </c>
      <c r="AJ78" s="6"/>
      <c r="AK78" s="10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10"/>
      <c r="AZ78" s="6"/>
      <c r="BA78" s="6"/>
      <c r="BB78" s="6"/>
      <c r="BC78" s="6"/>
      <c r="BD78" s="6"/>
      <c r="BE78" s="6"/>
      <c r="BF78" s="6"/>
      <c r="BG78" s="6"/>
      <c r="BH78" s="6"/>
      <c r="BI78" s="6"/>
      <c r="BJ78" s="6"/>
      <c r="BK78" s="6"/>
    </row>
    <row r="79" spans="3:63" x14ac:dyDescent="0.25">
      <c r="C79" s="1">
        <f t="shared" ref="C79" si="32">C30</f>
        <v>10</v>
      </c>
      <c r="D79" s="11">
        <v>20</v>
      </c>
      <c r="E79" s="11">
        <v>51</v>
      </c>
      <c r="F79" s="11">
        <v>25.5</v>
      </c>
      <c r="G79" s="11">
        <v>2.5499999999999998E-2</v>
      </c>
      <c r="H79" s="11">
        <v>496011.0625</v>
      </c>
      <c r="I79" s="11">
        <v>546416.3125</v>
      </c>
      <c r="J79" s="11">
        <v>522687.31433800003</v>
      </c>
      <c r="K79" s="13">
        <v>10495.6406506</v>
      </c>
      <c r="O79" s="6">
        <f t="shared" si="12"/>
        <v>167.20039700698885</v>
      </c>
      <c r="T79" s="1"/>
      <c r="U79" s="11">
        <v>20</v>
      </c>
      <c r="V79" s="11">
        <v>51</v>
      </c>
      <c r="W79" s="11">
        <v>25.5</v>
      </c>
      <c r="X79" s="11">
        <v>2.5499999999999998E-2</v>
      </c>
      <c r="Y79" s="11">
        <v>489918.71875</v>
      </c>
      <c r="Z79" s="11">
        <v>550461.8125</v>
      </c>
      <c r="AA79" s="11">
        <v>522079.20526999998</v>
      </c>
      <c r="AB79" s="11">
        <v>12258.461820299999</v>
      </c>
      <c r="AF79" s="6">
        <f t="shared" si="14"/>
        <v>139.5593275678022</v>
      </c>
      <c r="AJ79" s="6"/>
      <c r="AK79" s="10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10"/>
      <c r="AZ79" s="6"/>
      <c r="BA79" s="6"/>
      <c r="BB79" s="6"/>
      <c r="BC79" s="6"/>
      <c r="BD79" s="6"/>
      <c r="BE79" s="6"/>
      <c r="BF79" s="6"/>
      <c r="BG79" s="6"/>
      <c r="BH79" s="6"/>
      <c r="BI79" s="6"/>
      <c r="BJ79" s="6"/>
      <c r="BK79" s="6"/>
    </row>
    <row r="80" spans="3:63" x14ac:dyDescent="0.25">
      <c r="C80" s="1">
        <f t="shared" ref="C80" si="33">C31</f>
        <v>12</v>
      </c>
      <c r="D80" s="11">
        <v>21</v>
      </c>
      <c r="E80" s="11">
        <v>50</v>
      </c>
      <c r="F80" s="11">
        <v>25</v>
      </c>
      <c r="G80" s="11">
        <v>2.5000000000000001E-2</v>
      </c>
      <c r="H80" s="11">
        <v>479342.4375</v>
      </c>
      <c r="I80" s="11">
        <v>538641.1875</v>
      </c>
      <c r="J80" s="11">
        <v>511088.43</v>
      </c>
      <c r="K80" s="13">
        <v>13133.0203327</v>
      </c>
      <c r="O80" s="6">
        <f t="shared" si="12"/>
        <v>163.49007534248091</v>
      </c>
      <c r="T80" s="1"/>
      <c r="U80" s="11">
        <v>21</v>
      </c>
      <c r="V80" s="11">
        <v>50</v>
      </c>
      <c r="W80" s="11">
        <v>25</v>
      </c>
      <c r="X80" s="11">
        <v>2.5000000000000001E-2</v>
      </c>
      <c r="Y80" s="11">
        <v>486919.4375</v>
      </c>
      <c r="Z80" s="11">
        <v>550859.9375</v>
      </c>
      <c r="AA80" s="11">
        <v>515193.94187500002</v>
      </c>
      <c r="AB80" s="11">
        <v>14750.531106500001</v>
      </c>
      <c r="AF80" s="6">
        <f t="shared" si="14"/>
        <v>137.71879701260332</v>
      </c>
      <c r="AJ80" s="6"/>
      <c r="AK80" s="10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10"/>
      <c r="AZ80" s="6"/>
      <c r="BA80" s="6"/>
      <c r="BB80" s="6"/>
      <c r="BC80" s="6"/>
      <c r="BD80" s="6"/>
      <c r="BE80" s="6"/>
      <c r="BF80" s="6"/>
      <c r="BG80" s="6"/>
      <c r="BH80" s="6"/>
      <c r="BI80" s="6"/>
      <c r="BJ80" s="6"/>
      <c r="BK80" s="6"/>
    </row>
    <row r="81" spans="3:63" x14ac:dyDescent="0.25">
      <c r="C81" s="1">
        <f t="shared" ref="C81" si="34">C32</f>
        <v>14</v>
      </c>
      <c r="D81" s="11">
        <v>22</v>
      </c>
      <c r="E81" s="11">
        <v>51</v>
      </c>
      <c r="F81" s="11">
        <v>25.5</v>
      </c>
      <c r="G81" s="11">
        <v>2.5499999999999998E-2</v>
      </c>
      <c r="H81" s="11">
        <v>472605.78125</v>
      </c>
      <c r="I81" s="11">
        <v>532463.6875</v>
      </c>
      <c r="J81" s="11">
        <v>512187.32965700002</v>
      </c>
      <c r="K81" s="13">
        <v>15437.280766899999</v>
      </c>
      <c r="O81" s="6">
        <f t="shared" si="12"/>
        <v>163.84159804808542</v>
      </c>
      <c r="T81" s="1"/>
      <c r="U81" s="11">
        <v>22</v>
      </c>
      <c r="V81" s="11">
        <v>51</v>
      </c>
      <c r="W81" s="11">
        <v>25.5</v>
      </c>
      <c r="X81" s="11">
        <v>2.5499999999999998E-2</v>
      </c>
      <c r="Y81" s="11">
        <v>481053.5625</v>
      </c>
      <c r="Z81" s="11">
        <v>540933.125</v>
      </c>
      <c r="AA81" s="11">
        <v>514587.49264700001</v>
      </c>
      <c r="AB81" s="11">
        <v>16556.9720065</v>
      </c>
      <c r="AF81" s="6">
        <f t="shared" si="14"/>
        <v>137.55668435688102</v>
      </c>
      <c r="AJ81" s="6"/>
      <c r="AK81" s="10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10"/>
      <c r="AZ81" s="6"/>
      <c r="BA81" s="6"/>
      <c r="BB81" s="6"/>
      <c r="BC81" s="6"/>
      <c r="BD81" s="6"/>
      <c r="BE81" s="6"/>
      <c r="BF81" s="6"/>
      <c r="BG81" s="6"/>
      <c r="BH81" s="6"/>
      <c r="BI81" s="6"/>
      <c r="BJ81" s="6"/>
      <c r="BK81" s="6"/>
    </row>
    <row r="82" spans="3:63" x14ac:dyDescent="0.25">
      <c r="C82" s="1">
        <f t="shared" ref="C82" si="35">C33</f>
        <v>16</v>
      </c>
      <c r="D82" s="11">
        <v>23</v>
      </c>
      <c r="E82" s="11">
        <v>51</v>
      </c>
      <c r="F82" s="11">
        <v>25.5</v>
      </c>
      <c r="G82" s="11">
        <v>2.5499999999999998E-2</v>
      </c>
      <c r="H82" s="11">
        <v>462966.71875</v>
      </c>
      <c r="I82" s="11">
        <v>526579.0625</v>
      </c>
      <c r="J82" s="11">
        <v>500414.46262300003</v>
      </c>
      <c r="K82" s="13">
        <v>18036.647660800001</v>
      </c>
      <c r="O82" s="6">
        <f t="shared" si="12"/>
        <v>160.07562174064745</v>
      </c>
      <c r="T82" s="1"/>
      <c r="U82" s="11">
        <v>23</v>
      </c>
      <c r="V82" s="11">
        <v>51</v>
      </c>
      <c r="W82" s="11">
        <v>25.5</v>
      </c>
      <c r="X82" s="11">
        <v>2.5499999999999998E-2</v>
      </c>
      <c r="Y82" s="11">
        <v>455254.40625</v>
      </c>
      <c r="Z82" s="11">
        <v>533580.875</v>
      </c>
      <c r="AA82" s="11">
        <v>501351.710784</v>
      </c>
      <c r="AB82" s="11">
        <v>20777.587041499999</v>
      </c>
      <c r="AF82" s="6">
        <f t="shared" si="14"/>
        <v>134.01856830477911</v>
      </c>
      <c r="AJ82" s="6"/>
      <c r="AK82" s="10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10"/>
      <c r="AZ82" s="6"/>
      <c r="BA82" s="6"/>
      <c r="BB82" s="6"/>
      <c r="BC82" s="6"/>
      <c r="BD82" s="6"/>
      <c r="BE82" s="6"/>
      <c r="BF82" s="6"/>
      <c r="BG82" s="6"/>
      <c r="BH82" s="6"/>
      <c r="BI82" s="6"/>
      <c r="BJ82" s="6"/>
      <c r="BK82" s="6"/>
    </row>
    <row r="83" spans="3:63" x14ac:dyDescent="0.25">
      <c r="C83" s="1">
        <f t="shared" ref="C83" si="36">C34</f>
        <v>18</v>
      </c>
      <c r="D83" s="11">
        <v>24</v>
      </c>
      <c r="E83" s="11">
        <v>49</v>
      </c>
      <c r="F83" s="11">
        <v>24.5</v>
      </c>
      <c r="G83" s="11">
        <v>2.4500000000000001E-2</v>
      </c>
      <c r="H83" s="11">
        <v>463073.25</v>
      </c>
      <c r="I83" s="11">
        <v>525673.75</v>
      </c>
      <c r="J83" s="11">
        <v>497988.53635200002</v>
      </c>
      <c r="K83" s="13">
        <v>16774.5169948</v>
      </c>
      <c r="O83" s="6">
        <f t="shared" si="12"/>
        <v>159.2996016910034</v>
      </c>
      <c r="T83" s="1"/>
      <c r="U83" s="11">
        <v>24</v>
      </c>
      <c r="V83" s="11">
        <v>49</v>
      </c>
      <c r="W83" s="11">
        <v>24.5</v>
      </c>
      <c r="X83" s="11">
        <v>2.4500000000000001E-2</v>
      </c>
      <c r="Y83" s="11">
        <v>461491.875</v>
      </c>
      <c r="Z83" s="11">
        <v>531351.3125</v>
      </c>
      <c r="AA83" s="11">
        <v>500021.06632699998</v>
      </c>
      <c r="AB83" s="11">
        <v>18169.684600299999</v>
      </c>
      <c r="AF83" s="6">
        <f t="shared" si="14"/>
        <v>133.66286778314139</v>
      </c>
      <c r="AJ83" s="6"/>
      <c r="AK83" s="10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10"/>
      <c r="AZ83" s="6"/>
      <c r="BA83" s="6"/>
      <c r="BB83" s="6"/>
      <c r="BC83" s="6"/>
      <c r="BD83" s="6"/>
      <c r="BE83" s="6"/>
      <c r="BF83" s="6"/>
      <c r="BG83" s="6"/>
      <c r="BH83" s="6"/>
      <c r="BI83" s="6"/>
      <c r="BJ83" s="6"/>
      <c r="BK83" s="6"/>
    </row>
    <row r="84" spans="3:63" x14ac:dyDescent="0.25">
      <c r="C84" s="1">
        <f t="shared" ref="C84" si="37">C35</f>
        <v>20</v>
      </c>
      <c r="D84" s="11">
        <v>25</v>
      </c>
      <c r="E84" s="11">
        <v>49</v>
      </c>
      <c r="F84" s="11">
        <v>24.5</v>
      </c>
      <c r="G84" s="11">
        <v>2.4500000000000001E-2</v>
      </c>
      <c r="H84" s="11">
        <v>448028.875</v>
      </c>
      <c r="I84" s="11">
        <v>513318.71875</v>
      </c>
      <c r="J84" s="11">
        <v>484357.59311199997</v>
      </c>
      <c r="K84" s="13">
        <v>17814.8834126</v>
      </c>
      <c r="O84" s="6">
        <f t="shared" si="12"/>
        <v>154.93925266628241</v>
      </c>
      <c r="T84" s="1"/>
      <c r="U84" s="11">
        <v>25</v>
      </c>
      <c r="V84" s="11">
        <v>49</v>
      </c>
      <c r="W84" s="11">
        <v>24.5</v>
      </c>
      <c r="X84" s="11">
        <v>2.4500000000000001E-2</v>
      </c>
      <c r="Y84" s="11">
        <v>445672.625</v>
      </c>
      <c r="Z84" s="11">
        <v>513541.40625</v>
      </c>
      <c r="AA84" s="11">
        <v>482227.39923500002</v>
      </c>
      <c r="AB84" s="11">
        <v>18108.5353292</v>
      </c>
      <c r="AF84" s="6">
        <f t="shared" si="14"/>
        <v>128.90636304351941</v>
      </c>
      <c r="AJ84" s="6"/>
      <c r="AK84" s="10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10"/>
      <c r="AZ84" s="6"/>
      <c r="BA84" s="6"/>
      <c r="BB84" s="6"/>
      <c r="BC84" s="6"/>
      <c r="BD84" s="6"/>
      <c r="BE84" s="6"/>
      <c r="BF84" s="6"/>
      <c r="BG84" s="6"/>
      <c r="BH84" s="6"/>
      <c r="BI84" s="6"/>
      <c r="BJ84" s="6"/>
      <c r="BK84" s="6"/>
    </row>
    <row r="85" spans="3:63" x14ac:dyDescent="0.25">
      <c r="C85" s="1">
        <f t="shared" ref="C85" si="38">C36</f>
        <v>22</v>
      </c>
      <c r="D85" s="11">
        <v>26</v>
      </c>
      <c r="E85" s="11">
        <v>52</v>
      </c>
      <c r="F85" s="11">
        <v>26</v>
      </c>
      <c r="G85" s="11">
        <v>2.5999999999999999E-2</v>
      </c>
      <c r="H85" s="11">
        <v>420469.75</v>
      </c>
      <c r="I85" s="11">
        <v>501815.78125</v>
      </c>
      <c r="J85" s="11">
        <v>464181.34014400002</v>
      </c>
      <c r="K85" s="13">
        <v>21253.069770099999</v>
      </c>
      <c r="O85" s="6">
        <f t="shared" si="12"/>
        <v>148.48515015829318</v>
      </c>
      <c r="T85" s="1"/>
      <c r="U85" s="11">
        <v>26</v>
      </c>
      <c r="V85" s="11">
        <v>52</v>
      </c>
      <c r="W85" s="11">
        <v>26</v>
      </c>
      <c r="X85" s="11">
        <v>2.5999999999999999E-2</v>
      </c>
      <c r="Y85" s="11">
        <v>416263.6875</v>
      </c>
      <c r="Z85" s="11">
        <v>504702.8125</v>
      </c>
      <c r="AA85" s="11">
        <v>463477.43569700001</v>
      </c>
      <c r="AB85" s="11">
        <v>22556.291254299998</v>
      </c>
      <c r="AF85" s="6">
        <f t="shared" si="14"/>
        <v>123.89422642350057</v>
      </c>
      <c r="AJ85" s="6"/>
      <c r="AK85" s="10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10"/>
      <c r="AZ85" s="6"/>
      <c r="BA85" s="6"/>
      <c r="BB85" s="6"/>
      <c r="BC85" s="6"/>
      <c r="BD85" s="6"/>
      <c r="BE85" s="6"/>
      <c r="BF85" s="6"/>
      <c r="BG85" s="6"/>
      <c r="BH85" s="6"/>
      <c r="BI85" s="6"/>
      <c r="BJ85" s="6"/>
      <c r="BK85" s="6"/>
    </row>
    <row r="86" spans="3:63" x14ac:dyDescent="0.25">
      <c r="C86" s="1">
        <f t="shared" ref="C86" si="39">C37</f>
        <v>24</v>
      </c>
      <c r="D86" s="11">
        <v>27</v>
      </c>
      <c r="E86" s="11">
        <v>50</v>
      </c>
      <c r="F86" s="11">
        <v>25</v>
      </c>
      <c r="G86" s="11">
        <v>2.5000000000000001E-2</v>
      </c>
      <c r="H86" s="11">
        <v>300221.4375</v>
      </c>
      <c r="I86" s="11">
        <v>507753.65625</v>
      </c>
      <c r="J86" s="11">
        <v>414806.15875</v>
      </c>
      <c r="K86" s="13">
        <v>57846.0609167</v>
      </c>
      <c r="O86" s="6">
        <f t="shared" si="12"/>
        <v>132.6907168424114</v>
      </c>
      <c r="T86" s="1"/>
      <c r="U86" s="11">
        <v>27</v>
      </c>
      <c r="V86" s="11">
        <v>50</v>
      </c>
      <c r="W86" s="11">
        <v>25</v>
      </c>
      <c r="X86" s="11">
        <v>2.5000000000000001E-2</v>
      </c>
      <c r="Y86" s="11">
        <v>309112.21875</v>
      </c>
      <c r="Z86" s="11">
        <v>502632.5</v>
      </c>
      <c r="AA86" s="11">
        <v>418547.39874999999</v>
      </c>
      <c r="AB86" s="11">
        <v>60057.892056999997</v>
      </c>
      <c r="AF86" s="6">
        <f t="shared" si="14"/>
        <v>111.88377727972168</v>
      </c>
      <c r="AJ86" s="6"/>
      <c r="AK86" s="10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10"/>
      <c r="AZ86" s="6"/>
      <c r="BA86" s="6"/>
      <c r="BB86" s="6"/>
      <c r="BC86" s="6"/>
      <c r="BD86" s="6"/>
      <c r="BE86" s="6"/>
      <c r="BF86" s="6"/>
      <c r="BG86" s="6"/>
      <c r="BH86" s="6"/>
      <c r="BI86" s="6"/>
      <c r="BJ86" s="6"/>
      <c r="BK86" s="6"/>
    </row>
    <row r="87" spans="3:63" x14ac:dyDescent="0.25">
      <c r="C87" s="1">
        <f t="shared" ref="C87" si="40">C38</f>
        <v>26</v>
      </c>
      <c r="D87" s="11">
        <v>28</v>
      </c>
      <c r="E87" s="11">
        <v>49</v>
      </c>
      <c r="F87" s="11">
        <v>24.5</v>
      </c>
      <c r="G87" s="11">
        <v>2.4500000000000001E-2</v>
      </c>
      <c r="H87" s="11">
        <v>95724.703125</v>
      </c>
      <c r="I87" s="11">
        <v>663895.4375</v>
      </c>
      <c r="J87" s="11">
        <v>385556.098214</v>
      </c>
      <c r="K87" s="13">
        <v>180894.16433</v>
      </c>
      <c r="O87">
        <f t="shared" si="12"/>
        <v>123.33402958419511</v>
      </c>
      <c r="T87" s="1"/>
      <c r="U87" s="11">
        <v>28</v>
      </c>
      <c r="V87" s="11">
        <v>49</v>
      </c>
      <c r="W87" s="11">
        <v>24.5</v>
      </c>
      <c r="X87" s="11">
        <v>2.4500000000000001E-2</v>
      </c>
      <c r="Y87" s="11">
        <v>86183.015625</v>
      </c>
      <c r="Z87" s="11">
        <v>687738.875</v>
      </c>
      <c r="AA87" s="11">
        <v>393798.57637099997</v>
      </c>
      <c r="AB87" s="11">
        <v>184962.46038599999</v>
      </c>
      <c r="AF87">
        <f t="shared" si="14"/>
        <v>105.26805887063092</v>
      </c>
      <c r="AJ87" s="6"/>
      <c r="AK87" s="10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10"/>
      <c r="AZ87" s="6"/>
      <c r="BA87" s="6"/>
      <c r="BB87" s="6"/>
      <c r="BC87" s="6"/>
      <c r="BD87" s="6"/>
      <c r="BE87" s="6"/>
      <c r="BF87" s="6"/>
      <c r="BG87" s="6"/>
      <c r="BH87" s="6"/>
      <c r="BI87" s="6"/>
      <c r="BJ87" s="6"/>
      <c r="BK87" s="6"/>
    </row>
    <row r="88" spans="3:63" x14ac:dyDescent="0.25">
      <c r="C88" s="1">
        <f t="shared" ref="C88" si="41">C39</f>
        <v>28</v>
      </c>
      <c r="D88" s="11">
        <v>29</v>
      </c>
      <c r="E88" s="11">
        <v>51</v>
      </c>
      <c r="F88" s="11">
        <v>25.5</v>
      </c>
      <c r="G88" s="11">
        <v>2.5499999999999998E-2</v>
      </c>
      <c r="H88" s="11">
        <v>1091.7142334</v>
      </c>
      <c r="I88" s="11">
        <v>455670.875</v>
      </c>
      <c r="J88" s="11">
        <v>196007.87405499999</v>
      </c>
      <c r="K88" s="13">
        <v>179292.412205</v>
      </c>
      <c r="O88">
        <f t="shared" si="12"/>
        <v>62.700190839717223</v>
      </c>
      <c r="T88" s="1"/>
      <c r="U88" s="11">
        <v>29</v>
      </c>
      <c r="V88" s="11">
        <v>51</v>
      </c>
      <c r="W88" s="11">
        <v>25.5</v>
      </c>
      <c r="X88" s="11">
        <v>2.5499999999999998E-2</v>
      </c>
      <c r="Y88" s="11">
        <v>3848.6408691400002</v>
      </c>
      <c r="Z88" s="11">
        <v>442169.03125</v>
      </c>
      <c r="AA88" s="11">
        <v>196128.19879299999</v>
      </c>
      <c r="AB88" s="11">
        <v>176229.907022</v>
      </c>
      <c r="AF88">
        <f t="shared" si="14"/>
        <v>52.427906080802018</v>
      </c>
      <c r="AJ88" s="6"/>
      <c r="AK88" s="10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10"/>
      <c r="AZ88" s="6"/>
      <c r="BA88" s="6"/>
      <c r="BB88" s="6"/>
      <c r="BC88" s="6"/>
      <c r="BD88" s="6"/>
      <c r="BE88" s="6"/>
      <c r="BF88" s="6"/>
      <c r="BG88" s="6"/>
      <c r="BH88" s="6"/>
      <c r="BI88" s="6"/>
      <c r="BJ88" s="6"/>
      <c r="BK88" s="6"/>
    </row>
    <row r="89" spans="3:63" x14ac:dyDescent="0.25">
      <c r="C89" s="1"/>
      <c r="T89" s="1"/>
      <c r="AJ89" s="6"/>
      <c r="AK89" s="10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10"/>
      <c r="AZ89" s="6"/>
      <c r="BA89" s="6"/>
      <c r="BB89" s="6"/>
      <c r="BC89" s="6"/>
      <c r="BD89" s="6"/>
      <c r="BE89" s="6"/>
      <c r="BF89" s="6"/>
      <c r="BG89" s="6"/>
      <c r="BH89" s="6"/>
      <c r="BI89" s="6"/>
      <c r="BJ89" s="6"/>
      <c r="BK89" s="6"/>
    </row>
    <row r="90" spans="3:63" x14ac:dyDescent="0.25">
      <c r="C90" s="1"/>
      <c r="T90" s="1"/>
      <c r="AJ90" s="6"/>
      <c r="AK90" s="10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10"/>
      <c r="AZ90" s="6"/>
      <c r="BA90" s="6"/>
      <c r="BB90" s="6"/>
      <c r="BC90" s="6"/>
      <c r="BD90" s="6"/>
      <c r="BE90" s="6"/>
      <c r="BF90" s="6"/>
      <c r="BG90" s="6"/>
      <c r="BH90" s="6"/>
      <c r="BI90" s="6"/>
      <c r="BJ90" s="6"/>
      <c r="BK90" s="6"/>
    </row>
    <row r="91" spans="3:63" x14ac:dyDescent="0.25"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</row>
    <row r="92" spans="3:63" x14ac:dyDescent="0.25"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  <c r="BB92" s="6"/>
      <c r="BC92" s="6"/>
      <c r="BD92" s="6"/>
      <c r="BE92" s="6"/>
      <c r="BF92" s="6"/>
      <c r="BG92" s="6"/>
      <c r="BH92" s="6"/>
      <c r="BI92" s="6"/>
      <c r="BJ92" s="6"/>
      <c r="BK92" s="6"/>
    </row>
    <row r="93" spans="3:63" x14ac:dyDescent="0.25"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  <c r="BB93" s="6"/>
      <c r="BC93" s="6"/>
      <c r="BD93" s="6"/>
      <c r="BE93" s="6"/>
      <c r="BF93" s="6"/>
      <c r="BG93" s="6"/>
      <c r="BH93" s="6"/>
      <c r="BI93" s="6"/>
      <c r="BJ93" s="6"/>
      <c r="BK93" s="6"/>
    </row>
    <row r="94" spans="3:63" x14ac:dyDescent="0.25"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6"/>
      <c r="BH94" s="6"/>
      <c r="BI94" s="6"/>
      <c r="BJ94" s="6"/>
      <c r="BK94" s="6"/>
    </row>
    <row r="95" spans="3:63" x14ac:dyDescent="0.25"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  <c r="BB95" s="6"/>
      <c r="BC95" s="6"/>
      <c r="BD95" s="6"/>
      <c r="BE95" s="6"/>
      <c r="BF95" s="6"/>
      <c r="BG95" s="6"/>
      <c r="BH95" s="6"/>
      <c r="BI95" s="6"/>
      <c r="BJ95" s="6"/>
      <c r="BK95" s="6"/>
    </row>
    <row r="96" spans="3:63" x14ac:dyDescent="0.25">
      <c r="C96" s="4" t="s">
        <v>17</v>
      </c>
      <c r="D96" s="4"/>
      <c r="E96" s="4"/>
      <c r="T96" s="4" t="s">
        <v>19</v>
      </c>
      <c r="U96" s="4"/>
      <c r="V96" s="4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  <c r="BA96" s="6"/>
      <c r="BB96" s="6"/>
      <c r="BC96" s="6"/>
      <c r="BD96" s="6"/>
      <c r="BE96" s="6"/>
      <c r="BF96" s="6"/>
      <c r="BG96" s="6"/>
      <c r="BH96" s="6"/>
      <c r="BI96" s="6"/>
      <c r="BJ96" s="6"/>
      <c r="BK96" s="6"/>
    </row>
    <row r="97" spans="3:63" x14ac:dyDescent="0.25">
      <c r="C97" t="s">
        <v>8</v>
      </c>
      <c r="D97" t="s">
        <v>0</v>
      </c>
      <c r="E97" t="s">
        <v>1</v>
      </c>
      <c r="F97" t="s">
        <v>2</v>
      </c>
      <c r="G97" t="s">
        <v>3</v>
      </c>
      <c r="H97" t="s">
        <v>4</v>
      </c>
      <c r="I97" t="s">
        <v>5</v>
      </c>
      <c r="J97" t="s">
        <v>15</v>
      </c>
      <c r="K97" t="s">
        <v>6</v>
      </c>
      <c r="O97" t="s">
        <v>22</v>
      </c>
      <c r="P97" t="s">
        <v>26</v>
      </c>
      <c r="T97" t="s">
        <v>8</v>
      </c>
      <c r="U97" t="s">
        <v>0</v>
      </c>
      <c r="V97" t="s">
        <v>1</v>
      </c>
      <c r="W97" t="s">
        <v>2</v>
      </c>
      <c r="X97" t="s">
        <v>3</v>
      </c>
      <c r="Y97" t="s">
        <v>4</v>
      </c>
      <c r="Z97" t="s">
        <v>5</v>
      </c>
      <c r="AA97" t="s">
        <v>15</v>
      </c>
      <c r="AB97" t="s">
        <v>6</v>
      </c>
      <c r="AF97" t="s">
        <v>23</v>
      </c>
      <c r="AG97" t="s">
        <v>26</v>
      </c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  <c r="BH97" s="6"/>
      <c r="BI97" s="6"/>
      <c r="BJ97" s="6"/>
      <c r="BK97" s="6"/>
    </row>
    <row r="98" spans="3:63" x14ac:dyDescent="0.25">
      <c r="C98" s="1">
        <f>C11</f>
        <v>-28</v>
      </c>
      <c r="D98" s="11">
        <v>1</v>
      </c>
      <c r="E98" s="11">
        <v>907</v>
      </c>
      <c r="F98" s="11">
        <v>453.5</v>
      </c>
      <c r="G98" s="11">
        <v>0.45350000000000001</v>
      </c>
      <c r="H98" s="11">
        <v>1550.38964844</v>
      </c>
      <c r="I98" s="11">
        <v>8420.2705078100007</v>
      </c>
      <c r="J98" s="11">
        <v>4095.3856538999999</v>
      </c>
      <c r="K98" s="13">
        <v>939.21036257699996</v>
      </c>
      <c r="O98">
        <f t="shared" ref="O98:O126" si="42">J98/P$98</f>
        <v>2.8566934830806883</v>
      </c>
      <c r="P98">
        <f>K$98/(SQRT(2-(PI()/2)))</f>
        <v>1433.6104584393468</v>
      </c>
      <c r="T98" s="1"/>
      <c r="U98" s="11">
        <v>1</v>
      </c>
      <c r="V98" s="11">
        <v>907</v>
      </c>
      <c r="W98" s="11">
        <v>453.5</v>
      </c>
      <c r="X98" s="11">
        <v>0.45350000000000001</v>
      </c>
      <c r="Y98" s="11">
        <v>1280.9533691399999</v>
      </c>
      <c r="Z98" s="11">
        <v>7698.1362304699996</v>
      </c>
      <c r="AA98" s="11">
        <v>4058.3687259600001</v>
      </c>
      <c r="AB98" s="11">
        <v>971.98372072799998</v>
      </c>
      <c r="AF98">
        <f>AA98/AG$98</f>
        <v>2.7354213133786778</v>
      </c>
      <c r="AG98">
        <f>AB$98/(SQRT(2-(PI()/2)))</f>
        <v>1483.6357039812901</v>
      </c>
      <c r="AJ98" s="6"/>
      <c r="AK98" s="10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10"/>
      <c r="AZ98" s="6"/>
      <c r="BA98" s="6"/>
      <c r="BB98" s="6"/>
      <c r="BC98" s="6"/>
      <c r="BD98" s="6"/>
      <c r="BE98" s="6"/>
      <c r="BF98" s="6"/>
      <c r="BG98" s="6"/>
      <c r="BH98" s="6"/>
      <c r="BI98" s="6"/>
      <c r="BJ98" s="6"/>
      <c r="BK98" s="6"/>
    </row>
    <row r="99" spans="3:63" x14ac:dyDescent="0.25">
      <c r="C99" s="1">
        <f t="shared" ref="C99" si="43">C12</f>
        <v>-26</v>
      </c>
      <c r="D99" s="11">
        <v>2</v>
      </c>
      <c r="E99" s="11">
        <v>50</v>
      </c>
      <c r="F99" s="11">
        <v>25</v>
      </c>
      <c r="G99" s="11">
        <v>2.5000000000000001E-2</v>
      </c>
      <c r="H99" s="11">
        <v>48477.1992188</v>
      </c>
      <c r="I99" s="11">
        <v>55171.1015625</v>
      </c>
      <c r="J99" s="11">
        <v>51661.960625</v>
      </c>
      <c r="K99" s="13">
        <v>1544.1108693599999</v>
      </c>
      <c r="O99">
        <f t="shared" si="42"/>
        <v>36.036260980713067</v>
      </c>
      <c r="T99" s="1"/>
      <c r="U99" s="11">
        <v>2</v>
      </c>
      <c r="V99" s="11">
        <v>50</v>
      </c>
      <c r="W99" s="11">
        <v>25</v>
      </c>
      <c r="X99" s="11">
        <v>2.5000000000000001E-2</v>
      </c>
      <c r="Y99" s="11">
        <v>47888.8085938</v>
      </c>
      <c r="Z99" s="11">
        <v>55437.890625</v>
      </c>
      <c r="AA99" s="11">
        <v>51756.157109400003</v>
      </c>
      <c r="AB99" s="11">
        <v>1738.6123864599999</v>
      </c>
      <c r="AF99">
        <f t="shared" ref="AF99:AF126" si="44">AA99/AG$98</f>
        <v>34.88468022878795</v>
      </c>
      <c r="AJ99" s="6"/>
      <c r="AK99" s="10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10"/>
      <c r="AZ99" s="6"/>
      <c r="BA99" s="6"/>
      <c r="BB99" s="6"/>
      <c r="BC99" s="6"/>
      <c r="BD99" s="6"/>
      <c r="BE99" s="6"/>
      <c r="BF99" s="6"/>
      <c r="BG99" s="6"/>
      <c r="BH99" s="6"/>
      <c r="BI99" s="6"/>
      <c r="BJ99" s="6"/>
      <c r="BK99" s="6"/>
    </row>
    <row r="100" spans="3:63" x14ac:dyDescent="0.25">
      <c r="C100" s="1">
        <f t="shared" ref="C100" si="45">C13</f>
        <v>-24</v>
      </c>
      <c r="D100" s="11">
        <v>3</v>
      </c>
      <c r="E100" s="11">
        <v>51</v>
      </c>
      <c r="F100" s="11">
        <v>25.5</v>
      </c>
      <c r="G100" s="11">
        <v>2.5499999999999998E-2</v>
      </c>
      <c r="H100" s="11">
        <v>49830.1054688</v>
      </c>
      <c r="I100" s="11">
        <v>58886.484375</v>
      </c>
      <c r="J100" s="11">
        <v>53698.0332414</v>
      </c>
      <c r="K100" s="13">
        <v>2139.3140778400002</v>
      </c>
      <c r="O100">
        <f t="shared" si="42"/>
        <v>37.456502165767269</v>
      </c>
      <c r="T100" s="1"/>
      <c r="U100" s="11">
        <v>3</v>
      </c>
      <c r="V100" s="11">
        <v>51</v>
      </c>
      <c r="W100" s="11">
        <v>25.5</v>
      </c>
      <c r="X100" s="11">
        <v>2.5499999999999998E-2</v>
      </c>
      <c r="Y100" s="11">
        <v>49148.8242188</v>
      </c>
      <c r="Z100" s="11">
        <v>58860.3945312</v>
      </c>
      <c r="AA100" s="11">
        <v>54841.294653800003</v>
      </c>
      <c r="AB100" s="11">
        <v>1855.29891193</v>
      </c>
      <c r="AF100">
        <f t="shared" si="44"/>
        <v>36.964124351169964</v>
      </c>
      <c r="AK100" s="1"/>
      <c r="AY100" s="1"/>
    </row>
    <row r="101" spans="3:63" x14ac:dyDescent="0.25">
      <c r="C101" s="1">
        <f t="shared" ref="C101" si="46">C14</f>
        <v>-22</v>
      </c>
      <c r="D101" s="11">
        <v>4</v>
      </c>
      <c r="E101" s="11">
        <v>51</v>
      </c>
      <c r="F101" s="11">
        <v>25.5</v>
      </c>
      <c r="G101" s="11">
        <v>2.5499999999999998E-2</v>
      </c>
      <c r="H101" s="11">
        <v>50895.7773438</v>
      </c>
      <c r="I101" s="11">
        <v>58623.1210938</v>
      </c>
      <c r="J101" s="11">
        <v>54941.411764700002</v>
      </c>
      <c r="K101" s="13">
        <v>1873.59788794</v>
      </c>
      <c r="O101">
        <f t="shared" si="42"/>
        <v>38.323807866545685</v>
      </c>
      <c r="T101" s="1"/>
      <c r="U101" s="11">
        <v>4</v>
      </c>
      <c r="V101" s="11">
        <v>51</v>
      </c>
      <c r="W101" s="11">
        <v>25.5</v>
      </c>
      <c r="X101" s="11">
        <v>2.5499999999999998E-2</v>
      </c>
      <c r="Y101" s="11">
        <v>49731.0820312</v>
      </c>
      <c r="Z101" s="11">
        <v>60218.1484375</v>
      </c>
      <c r="AA101" s="11">
        <v>55825.458792899997</v>
      </c>
      <c r="AB101" s="11">
        <v>2242.8405681899999</v>
      </c>
      <c r="AF101">
        <f t="shared" si="44"/>
        <v>37.627470573196725</v>
      </c>
      <c r="AK101" s="1"/>
      <c r="AY101" s="1"/>
    </row>
    <row r="102" spans="3:63" x14ac:dyDescent="0.25">
      <c r="C102" s="1">
        <f t="shared" ref="C102" si="47">C15</f>
        <v>-20</v>
      </c>
      <c r="D102" s="11">
        <v>5</v>
      </c>
      <c r="E102" s="11">
        <v>51</v>
      </c>
      <c r="F102" s="11">
        <v>25.5</v>
      </c>
      <c r="G102" s="11">
        <v>2.5499999999999998E-2</v>
      </c>
      <c r="H102" s="11">
        <v>53095.5195312</v>
      </c>
      <c r="I102" s="11">
        <v>60461.7070312</v>
      </c>
      <c r="J102" s="11">
        <v>56282.156020199996</v>
      </c>
      <c r="K102" s="13">
        <v>1567.07171586</v>
      </c>
      <c r="O102">
        <f t="shared" si="42"/>
        <v>39.259030016752064</v>
      </c>
      <c r="T102" s="1"/>
      <c r="U102" s="11">
        <v>5</v>
      </c>
      <c r="V102" s="11">
        <v>51</v>
      </c>
      <c r="W102" s="11">
        <v>25.5</v>
      </c>
      <c r="X102" s="11">
        <v>2.5499999999999998E-2</v>
      </c>
      <c r="Y102" s="11">
        <v>53350.0195312</v>
      </c>
      <c r="Z102" s="11">
        <v>60972.2070312</v>
      </c>
      <c r="AA102" s="11">
        <v>56755.262714500001</v>
      </c>
      <c r="AB102" s="11">
        <v>1661.0183730799999</v>
      </c>
      <c r="AF102">
        <f>AA102/AG$98</f>
        <v>38.254176926451031</v>
      </c>
      <c r="AK102" s="1"/>
      <c r="AY102" s="1"/>
    </row>
    <row r="103" spans="3:63" x14ac:dyDescent="0.25">
      <c r="C103" s="1">
        <f t="shared" ref="C103" si="48">C16</f>
        <v>-18</v>
      </c>
      <c r="D103" s="11">
        <v>6</v>
      </c>
      <c r="E103" s="11">
        <v>49</v>
      </c>
      <c r="F103" s="11">
        <v>24.5</v>
      </c>
      <c r="G103" s="11">
        <v>2.4500000000000001E-2</v>
      </c>
      <c r="H103" s="11">
        <v>52673.0859375</v>
      </c>
      <c r="I103" s="11">
        <v>62030.2617188</v>
      </c>
      <c r="J103" s="11">
        <v>57136.821508300003</v>
      </c>
      <c r="K103" s="13">
        <v>2006.30624298</v>
      </c>
      <c r="O103">
        <f t="shared" si="42"/>
        <v>39.855193000266013</v>
      </c>
      <c r="T103" s="1"/>
      <c r="U103" s="11">
        <v>6</v>
      </c>
      <c r="V103" s="11">
        <v>49</v>
      </c>
      <c r="W103" s="11">
        <v>24.5</v>
      </c>
      <c r="X103" s="11">
        <v>2.4500000000000001E-2</v>
      </c>
      <c r="Y103" s="11">
        <v>53865.7460938</v>
      </c>
      <c r="Z103" s="11">
        <v>60608.828125</v>
      </c>
      <c r="AA103" s="11">
        <v>57864.185028699998</v>
      </c>
      <c r="AB103" s="11">
        <v>1748.1109732299999</v>
      </c>
      <c r="AF103">
        <f t="shared" si="44"/>
        <v>39.001612642121827</v>
      </c>
      <c r="AK103" s="1"/>
      <c r="AY103" s="1"/>
    </row>
    <row r="104" spans="3:63" x14ac:dyDescent="0.25">
      <c r="C104" s="1">
        <f t="shared" ref="C104" si="49">C17</f>
        <v>-16</v>
      </c>
      <c r="D104" s="11">
        <v>7</v>
      </c>
      <c r="E104" s="11">
        <v>49</v>
      </c>
      <c r="F104" s="11">
        <v>24.5</v>
      </c>
      <c r="G104" s="11">
        <v>2.4500000000000001E-2</v>
      </c>
      <c r="H104" s="11">
        <v>53629.0195312</v>
      </c>
      <c r="I104" s="11">
        <v>61204.109375</v>
      </c>
      <c r="J104" s="11">
        <v>57759.830994900003</v>
      </c>
      <c r="K104" s="13">
        <v>1735.2771958000001</v>
      </c>
      <c r="O104">
        <f t="shared" si="42"/>
        <v>40.289766759778217</v>
      </c>
      <c r="T104" s="1"/>
      <c r="U104" s="11">
        <v>7</v>
      </c>
      <c r="V104" s="11">
        <v>49</v>
      </c>
      <c r="W104" s="11">
        <v>24.5</v>
      </c>
      <c r="X104" s="11">
        <v>2.4500000000000001E-2</v>
      </c>
      <c r="Y104" s="11">
        <v>54159.5585938</v>
      </c>
      <c r="Z104" s="11">
        <v>64442.4765625</v>
      </c>
      <c r="AA104" s="11">
        <v>58178.569834200003</v>
      </c>
      <c r="AB104" s="11">
        <v>1988.7914783599999</v>
      </c>
      <c r="AF104">
        <f t="shared" si="44"/>
        <v>39.21351425965257</v>
      </c>
      <c r="AK104" s="1"/>
      <c r="AY104" s="1"/>
    </row>
    <row r="105" spans="3:63" x14ac:dyDescent="0.25">
      <c r="C105" s="1">
        <f t="shared" ref="C105" si="50">C18</f>
        <v>-14</v>
      </c>
      <c r="D105" s="11">
        <v>8</v>
      </c>
      <c r="E105" s="11">
        <v>49</v>
      </c>
      <c r="F105" s="11">
        <v>24.5</v>
      </c>
      <c r="G105" s="11">
        <v>2.4500000000000001E-2</v>
      </c>
      <c r="H105" s="11">
        <v>54549.3632812</v>
      </c>
      <c r="I105" s="11">
        <v>62457.5625</v>
      </c>
      <c r="J105" s="11">
        <v>57768.3710938</v>
      </c>
      <c r="K105" s="13">
        <v>1836.04143376</v>
      </c>
      <c r="O105">
        <f t="shared" si="42"/>
        <v>40.295723816557292</v>
      </c>
      <c r="T105" s="1"/>
      <c r="U105" s="11">
        <v>8</v>
      </c>
      <c r="V105" s="11">
        <v>49</v>
      </c>
      <c r="W105" s="11">
        <v>24.5</v>
      </c>
      <c r="X105" s="11">
        <v>2.4500000000000001E-2</v>
      </c>
      <c r="Y105" s="11">
        <v>54495.6289062</v>
      </c>
      <c r="Z105" s="11">
        <v>63543.2460938</v>
      </c>
      <c r="AA105" s="11">
        <v>58699.431042700002</v>
      </c>
      <c r="AB105" s="11">
        <v>1947.18638489</v>
      </c>
      <c r="AF105">
        <f t="shared" si="44"/>
        <v>39.564585083239713</v>
      </c>
      <c r="AK105" s="1"/>
      <c r="AY105" s="1"/>
    </row>
    <row r="106" spans="3:63" x14ac:dyDescent="0.25">
      <c r="C106" s="1">
        <f t="shared" ref="C106" si="51">C19</f>
        <v>-12</v>
      </c>
      <c r="D106" s="11">
        <v>9</v>
      </c>
      <c r="E106" s="11">
        <v>47</v>
      </c>
      <c r="F106" s="11">
        <v>23.5</v>
      </c>
      <c r="G106" s="11">
        <v>2.35E-2</v>
      </c>
      <c r="H106" s="11">
        <v>53448.4921875</v>
      </c>
      <c r="I106" s="11">
        <v>61869.609375</v>
      </c>
      <c r="J106" s="11">
        <v>57131.507147600001</v>
      </c>
      <c r="K106" s="13">
        <v>1792.18877161</v>
      </c>
      <c r="O106">
        <f t="shared" si="42"/>
        <v>39.851486023472759</v>
      </c>
      <c r="T106" s="1"/>
      <c r="U106" s="11">
        <v>9</v>
      </c>
      <c r="V106" s="11">
        <v>47</v>
      </c>
      <c r="W106" s="11">
        <v>23.5</v>
      </c>
      <c r="X106" s="11">
        <v>2.35E-2</v>
      </c>
      <c r="Y106" s="11">
        <v>55386.8476562</v>
      </c>
      <c r="Z106" s="11">
        <v>61577.9335938</v>
      </c>
      <c r="AA106" s="11">
        <v>58124.772855700001</v>
      </c>
      <c r="AB106" s="11">
        <v>1679.3196938399999</v>
      </c>
      <c r="AF106">
        <f t="shared" si="44"/>
        <v>39.177254025178812</v>
      </c>
      <c r="AK106" s="1"/>
      <c r="AY106" s="1"/>
    </row>
    <row r="107" spans="3:63" x14ac:dyDescent="0.25">
      <c r="C107" s="1">
        <f t="shared" ref="C107" si="52">C20</f>
        <v>-10</v>
      </c>
      <c r="D107" s="11">
        <v>10</v>
      </c>
      <c r="E107" s="11">
        <v>47</v>
      </c>
      <c r="F107" s="11">
        <v>23.5</v>
      </c>
      <c r="G107" s="11">
        <v>2.35E-2</v>
      </c>
      <c r="H107" s="11">
        <v>53850.0507812</v>
      </c>
      <c r="I107" s="11">
        <v>61669.46875</v>
      </c>
      <c r="J107" s="11">
        <v>57425.471575800002</v>
      </c>
      <c r="K107" s="13">
        <v>1797.9835097</v>
      </c>
      <c r="O107">
        <f t="shared" si="42"/>
        <v>40.056537839654411</v>
      </c>
      <c r="T107" s="1"/>
      <c r="U107" s="11">
        <v>10</v>
      </c>
      <c r="V107" s="11">
        <v>47</v>
      </c>
      <c r="W107" s="11">
        <v>23.5</v>
      </c>
      <c r="X107" s="11">
        <v>2.35E-2</v>
      </c>
      <c r="Y107" s="11">
        <v>53546.9453125</v>
      </c>
      <c r="Z107" s="11">
        <v>63792.2734375</v>
      </c>
      <c r="AA107" s="11">
        <v>58139.6291556</v>
      </c>
      <c r="AB107" s="11">
        <v>2329.15015472</v>
      </c>
      <c r="AF107">
        <f t="shared" si="44"/>
        <v>39.187267467063592</v>
      </c>
      <c r="AK107" s="1"/>
      <c r="AY107" s="1"/>
    </row>
    <row r="108" spans="3:63" x14ac:dyDescent="0.25">
      <c r="C108" s="1">
        <f t="shared" ref="C108" si="53">C21</f>
        <v>-8</v>
      </c>
      <c r="D108" s="11">
        <v>11</v>
      </c>
      <c r="E108" s="11">
        <v>49</v>
      </c>
      <c r="F108" s="11">
        <v>24.5</v>
      </c>
      <c r="G108" s="11">
        <v>2.4500000000000001E-2</v>
      </c>
      <c r="H108" s="11">
        <v>53123.8632812</v>
      </c>
      <c r="I108" s="11">
        <v>60650.6640625</v>
      </c>
      <c r="J108" s="11">
        <v>56934.245455999997</v>
      </c>
      <c r="K108" s="13">
        <v>1924.90092542</v>
      </c>
      <c r="O108">
        <f t="shared" si="42"/>
        <v>39.713888191063845</v>
      </c>
      <c r="T108" s="1"/>
      <c r="U108" s="11">
        <v>11</v>
      </c>
      <c r="V108" s="11">
        <v>49</v>
      </c>
      <c r="W108" s="11">
        <v>24.5</v>
      </c>
      <c r="X108" s="11">
        <v>2.4500000000000001E-2</v>
      </c>
      <c r="Y108" s="11">
        <v>53665.4882812</v>
      </c>
      <c r="Z108" s="11">
        <v>62207.5390625</v>
      </c>
      <c r="AA108" s="11">
        <v>57576.482621199997</v>
      </c>
      <c r="AB108" s="11">
        <v>2151.98057814</v>
      </c>
      <c r="AF108">
        <f t="shared" si="44"/>
        <v>38.807695492023619</v>
      </c>
      <c r="AK108" s="1"/>
      <c r="AY108" s="1"/>
    </row>
    <row r="109" spans="3:63" x14ac:dyDescent="0.25">
      <c r="C109" s="1">
        <f t="shared" ref="C109" si="54">C22</f>
        <v>-6</v>
      </c>
      <c r="D109" s="11">
        <v>12</v>
      </c>
      <c r="E109" s="11">
        <v>51</v>
      </c>
      <c r="F109" s="11">
        <v>25.5</v>
      </c>
      <c r="G109" s="11">
        <v>2.5499999999999998E-2</v>
      </c>
      <c r="H109" s="11">
        <v>53121.671875</v>
      </c>
      <c r="I109" s="11">
        <v>60932.2578125</v>
      </c>
      <c r="J109" s="11">
        <v>56641.611519600003</v>
      </c>
      <c r="K109" s="13">
        <v>1930.69612914</v>
      </c>
      <c r="O109">
        <f t="shared" si="42"/>
        <v>39.509764445539162</v>
      </c>
      <c r="T109" s="1"/>
      <c r="U109" s="11">
        <v>12</v>
      </c>
      <c r="V109" s="11">
        <v>51</v>
      </c>
      <c r="W109" s="11">
        <v>25.5</v>
      </c>
      <c r="X109" s="11">
        <v>2.5499999999999998E-2</v>
      </c>
      <c r="Y109" s="11">
        <v>52506.109375</v>
      </c>
      <c r="Z109" s="11">
        <v>61681.8085938</v>
      </c>
      <c r="AA109" s="11">
        <v>56803.559819200003</v>
      </c>
      <c r="AB109" s="11">
        <v>2208.1053572199999</v>
      </c>
      <c r="AF109">
        <f t="shared" si="44"/>
        <v>38.286730136494711</v>
      </c>
      <c r="AK109" s="1"/>
      <c r="AY109" s="1"/>
    </row>
    <row r="110" spans="3:63" x14ac:dyDescent="0.25">
      <c r="C110" s="1">
        <f t="shared" ref="C110" si="55">C23</f>
        <v>-4</v>
      </c>
      <c r="D110" s="11">
        <v>13</v>
      </c>
      <c r="E110" s="11">
        <v>51</v>
      </c>
      <c r="F110" s="11">
        <v>25.5</v>
      </c>
      <c r="G110" s="11">
        <v>2.5499999999999998E-2</v>
      </c>
      <c r="H110" s="11">
        <v>52950.2695312</v>
      </c>
      <c r="I110" s="11">
        <v>60587.5429688</v>
      </c>
      <c r="J110" s="11">
        <v>56934.359911200001</v>
      </c>
      <c r="K110" s="13">
        <v>1534.6102675699999</v>
      </c>
      <c r="O110">
        <f t="shared" si="42"/>
        <v>39.713968028093028</v>
      </c>
      <c r="T110" s="1"/>
      <c r="U110" s="11">
        <v>13</v>
      </c>
      <c r="V110" s="11">
        <v>51</v>
      </c>
      <c r="W110" s="11">
        <v>25.5</v>
      </c>
      <c r="X110" s="11">
        <v>2.5499999999999998E-2</v>
      </c>
      <c r="Y110" s="11">
        <v>52976.1679688</v>
      </c>
      <c r="Z110" s="11">
        <v>61531.7617188</v>
      </c>
      <c r="AA110" s="11">
        <v>57017.383195499999</v>
      </c>
      <c r="AB110" s="11">
        <v>1594.99986919</v>
      </c>
      <c r="AF110">
        <f t="shared" si="44"/>
        <v>38.430851348815366</v>
      </c>
      <c r="AK110" s="1"/>
      <c r="AY110" s="1"/>
    </row>
    <row r="111" spans="3:63" x14ac:dyDescent="0.25">
      <c r="C111" s="1">
        <f t="shared" ref="C111" si="56">C24</f>
        <v>-2</v>
      </c>
      <c r="D111" s="11">
        <v>14</v>
      </c>
      <c r="E111" s="11">
        <v>51</v>
      </c>
      <c r="F111" s="11">
        <v>25.5</v>
      </c>
      <c r="G111" s="11">
        <v>2.5499999999999998E-2</v>
      </c>
      <c r="H111" s="11">
        <v>53368.2265625</v>
      </c>
      <c r="I111" s="11">
        <v>61728.6523438</v>
      </c>
      <c r="J111" s="11">
        <v>56625.252757399998</v>
      </c>
      <c r="K111" s="13">
        <v>1749.9160301899999</v>
      </c>
      <c r="O111">
        <f t="shared" si="42"/>
        <v>39.498353561847779</v>
      </c>
      <c r="T111" s="1"/>
      <c r="U111" s="11">
        <v>14</v>
      </c>
      <c r="V111" s="11">
        <v>51</v>
      </c>
      <c r="W111" s="11">
        <v>25.5</v>
      </c>
      <c r="X111" s="11">
        <v>2.5499999999999998E-2</v>
      </c>
      <c r="Y111" s="11">
        <v>53492.1914062</v>
      </c>
      <c r="Z111" s="11">
        <v>60867.6015625</v>
      </c>
      <c r="AA111" s="11">
        <v>57162.606617600002</v>
      </c>
      <c r="AB111" s="11">
        <v>1762.74880549</v>
      </c>
      <c r="AF111">
        <f t="shared" si="44"/>
        <v>38.528734826349847</v>
      </c>
      <c r="AK111" s="1"/>
      <c r="AY111" s="1"/>
    </row>
    <row r="112" spans="3:63" x14ac:dyDescent="0.25">
      <c r="C112" s="1">
        <f t="shared" ref="C112" si="57">C25</f>
        <v>0</v>
      </c>
      <c r="D112" s="11">
        <v>15</v>
      </c>
      <c r="E112" s="11">
        <v>50</v>
      </c>
      <c r="F112" s="11">
        <v>25</v>
      </c>
      <c r="G112" s="11">
        <v>2.5000000000000001E-2</v>
      </c>
      <c r="H112" s="11">
        <v>53208.390625</v>
      </c>
      <c r="I112" s="11">
        <v>60343.4023438</v>
      </c>
      <c r="J112" s="11">
        <v>56453.4257812</v>
      </c>
      <c r="K112" s="13">
        <v>1714.54050336</v>
      </c>
      <c r="O112">
        <f t="shared" si="42"/>
        <v>39.378497449478836</v>
      </c>
      <c r="T112" s="1"/>
      <c r="U112" s="11">
        <v>15</v>
      </c>
      <c r="V112" s="11">
        <v>50</v>
      </c>
      <c r="W112" s="11">
        <v>25</v>
      </c>
      <c r="X112" s="11">
        <v>2.5000000000000001E-2</v>
      </c>
      <c r="Y112" s="11">
        <v>52783.8398438</v>
      </c>
      <c r="Z112" s="11">
        <v>60849.5429688</v>
      </c>
      <c r="AA112" s="11">
        <v>56805.964375000003</v>
      </c>
      <c r="AB112" s="11">
        <v>1732.43964807</v>
      </c>
      <c r="AF112">
        <f t="shared" si="44"/>
        <v>38.288350854972663</v>
      </c>
      <c r="AK112" s="1"/>
      <c r="AY112" s="1"/>
    </row>
    <row r="113" spans="3:51" x14ac:dyDescent="0.25">
      <c r="C113" s="1">
        <f t="shared" ref="C113" si="58">C26</f>
        <v>2</v>
      </c>
      <c r="D113" s="11">
        <v>16</v>
      </c>
      <c r="E113" s="11">
        <v>51</v>
      </c>
      <c r="F113" s="11">
        <v>25.5</v>
      </c>
      <c r="G113" s="11">
        <v>2.5499999999999998E-2</v>
      </c>
      <c r="H113" s="11">
        <v>53033.8359375</v>
      </c>
      <c r="I113" s="11">
        <v>60574.8242188</v>
      </c>
      <c r="J113" s="11">
        <v>56291.549632399998</v>
      </c>
      <c r="K113" s="13">
        <v>1677.7088143200001</v>
      </c>
      <c r="O113">
        <f t="shared" si="42"/>
        <v>39.26558243281788</v>
      </c>
      <c r="T113" s="1"/>
      <c r="U113" s="11">
        <v>16</v>
      </c>
      <c r="V113" s="11">
        <v>51</v>
      </c>
      <c r="W113" s="11">
        <v>25.5</v>
      </c>
      <c r="X113" s="11">
        <v>2.5499999999999998E-2</v>
      </c>
      <c r="Y113" s="11">
        <v>52144.5078125</v>
      </c>
      <c r="Z113" s="11">
        <v>59564.3164062</v>
      </c>
      <c r="AA113" s="11">
        <v>56387.621170300001</v>
      </c>
      <c r="AB113" s="11">
        <v>1949.8505893399999</v>
      </c>
      <c r="AF113">
        <f t="shared" si="44"/>
        <v>38.006379206826566</v>
      </c>
      <c r="AK113" s="1"/>
      <c r="AY113" s="1"/>
    </row>
    <row r="114" spans="3:51" x14ac:dyDescent="0.25">
      <c r="C114" s="1">
        <f t="shared" ref="C114" si="59">C27</f>
        <v>4</v>
      </c>
      <c r="D114" s="11">
        <v>17</v>
      </c>
      <c r="E114" s="11">
        <v>51</v>
      </c>
      <c r="F114" s="11">
        <v>25.5</v>
      </c>
      <c r="G114" s="11">
        <v>2.5499999999999998E-2</v>
      </c>
      <c r="H114" s="11">
        <v>50122.7382812</v>
      </c>
      <c r="I114" s="11">
        <v>59871.5820312</v>
      </c>
      <c r="J114" s="11">
        <v>56408.344669099999</v>
      </c>
      <c r="K114" s="13">
        <v>1901.61830566</v>
      </c>
      <c r="O114">
        <f t="shared" si="42"/>
        <v>39.347051590644156</v>
      </c>
      <c r="T114" s="1"/>
      <c r="U114" s="11">
        <v>17</v>
      </c>
      <c r="V114" s="11">
        <v>51</v>
      </c>
      <c r="W114" s="11">
        <v>25.5</v>
      </c>
      <c r="X114" s="11">
        <v>2.5499999999999998E-2</v>
      </c>
      <c r="Y114" s="11">
        <v>52707.9375</v>
      </c>
      <c r="Z114" s="11">
        <v>60647.8632812</v>
      </c>
      <c r="AA114" s="11">
        <v>56528.793045300001</v>
      </c>
      <c r="AB114" s="11">
        <v>1660.7525848800001</v>
      </c>
      <c r="AF114">
        <f t="shared" si="44"/>
        <v>38.101531860959362</v>
      </c>
      <c r="AK114" s="1"/>
      <c r="AY114" s="1"/>
    </row>
    <row r="115" spans="3:51" x14ac:dyDescent="0.25">
      <c r="C115" s="1">
        <f t="shared" ref="C115" si="60">C28</f>
        <v>6</v>
      </c>
      <c r="D115" s="11">
        <v>18</v>
      </c>
      <c r="E115" s="11">
        <v>52</v>
      </c>
      <c r="F115" s="11">
        <v>26</v>
      </c>
      <c r="G115" s="11">
        <v>2.5999999999999999E-2</v>
      </c>
      <c r="H115" s="11">
        <v>51841.8945312</v>
      </c>
      <c r="I115" s="11">
        <v>58759.515625</v>
      </c>
      <c r="J115" s="11">
        <v>55766.495492800001</v>
      </c>
      <c r="K115" s="13">
        <v>1457.54223118</v>
      </c>
      <c r="O115">
        <f t="shared" si="42"/>
        <v>38.899336402378353</v>
      </c>
      <c r="T115" s="1"/>
      <c r="U115" s="11">
        <v>18</v>
      </c>
      <c r="V115" s="11">
        <v>52</v>
      </c>
      <c r="W115" s="11">
        <v>26</v>
      </c>
      <c r="X115" s="11">
        <v>2.5999999999999999E-2</v>
      </c>
      <c r="Y115" s="11">
        <v>51410.7539062</v>
      </c>
      <c r="Z115" s="11">
        <v>62231.4101562</v>
      </c>
      <c r="AA115" s="11">
        <v>56076.158729000002</v>
      </c>
      <c r="AB115" s="11">
        <v>1942.50400747</v>
      </c>
      <c r="AF115">
        <f t="shared" si="44"/>
        <v>37.796447320943663</v>
      </c>
      <c r="AK115" s="1"/>
      <c r="AY115" s="1"/>
    </row>
    <row r="116" spans="3:51" x14ac:dyDescent="0.25">
      <c r="C116" s="1">
        <f t="shared" ref="C116" si="61">C29</f>
        <v>8</v>
      </c>
      <c r="D116" s="11">
        <v>19</v>
      </c>
      <c r="E116" s="11">
        <v>51</v>
      </c>
      <c r="F116" s="11">
        <v>25.5</v>
      </c>
      <c r="G116" s="11">
        <v>2.5499999999999998E-2</v>
      </c>
      <c r="H116" s="11">
        <v>50916.75</v>
      </c>
      <c r="I116" s="11">
        <v>59734.9609375</v>
      </c>
      <c r="J116" s="11">
        <v>55552.668887899999</v>
      </c>
      <c r="K116" s="13">
        <v>1962.06467258</v>
      </c>
      <c r="O116">
        <f t="shared" si="42"/>
        <v>38.75018388773168</v>
      </c>
      <c r="T116" s="1"/>
      <c r="U116" s="11">
        <v>19</v>
      </c>
      <c r="V116" s="11">
        <v>51</v>
      </c>
      <c r="W116" s="11">
        <v>25.5</v>
      </c>
      <c r="X116" s="11">
        <v>2.5499999999999998E-2</v>
      </c>
      <c r="Y116" s="11">
        <v>52134.9492188</v>
      </c>
      <c r="Z116" s="11">
        <v>59597.1640625</v>
      </c>
      <c r="AA116" s="11">
        <v>56271.138403800003</v>
      </c>
      <c r="AB116" s="11">
        <v>1984.3984567299999</v>
      </c>
      <c r="AF116">
        <f t="shared" si="44"/>
        <v>37.927867503321842</v>
      </c>
      <c r="AK116" s="1"/>
      <c r="AY116" s="1"/>
    </row>
    <row r="117" spans="3:51" x14ac:dyDescent="0.25">
      <c r="C117" s="1">
        <f t="shared" ref="C117" si="62">C30</f>
        <v>10</v>
      </c>
      <c r="D117" s="11">
        <v>20</v>
      </c>
      <c r="E117" s="11">
        <v>51</v>
      </c>
      <c r="F117" s="11">
        <v>25.5</v>
      </c>
      <c r="G117" s="11">
        <v>2.5499999999999998E-2</v>
      </c>
      <c r="H117" s="11">
        <v>51968.4765625</v>
      </c>
      <c r="I117" s="11">
        <v>60433.4414062</v>
      </c>
      <c r="J117" s="11">
        <v>55929.3681832</v>
      </c>
      <c r="K117" s="13">
        <v>1568.3958505000001</v>
      </c>
      <c r="O117">
        <f t="shared" si="42"/>
        <v>39.012946546222665</v>
      </c>
      <c r="T117" s="1"/>
      <c r="U117" s="11">
        <v>20</v>
      </c>
      <c r="V117" s="11">
        <v>51</v>
      </c>
      <c r="W117" s="11">
        <v>25.5</v>
      </c>
      <c r="X117" s="11">
        <v>2.5499999999999998E-2</v>
      </c>
      <c r="Y117" s="11">
        <v>51903.6054688</v>
      </c>
      <c r="Z117" s="11">
        <v>60832.21875</v>
      </c>
      <c r="AA117" s="11">
        <v>55812.740119499998</v>
      </c>
      <c r="AB117" s="11">
        <v>1825.53492439</v>
      </c>
      <c r="AF117">
        <f t="shared" si="44"/>
        <v>37.618897934127801</v>
      </c>
      <c r="AK117" s="1"/>
      <c r="AY117" s="1"/>
    </row>
    <row r="118" spans="3:51" x14ac:dyDescent="0.25">
      <c r="C118" s="1">
        <f t="shared" ref="C118" si="63">C31</f>
        <v>12</v>
      </c>
      <c r="D118" s="11">
        <v>21</v>
      </c>
      <c r="E118" s="11">
        <v>50</v>
      </c>
      <c r="F118" s="11">
        <v>25</v>
      </c>
      <c r="G118" s="11">
        <v>2.5000000000000001E-2</v>
      </c>
      <c r="H118" s="11">
        <v>51529.4960938</v>
      </c>
      <c r="I118" s="11">
        <v>59619.265625</v>
      </c>
      <c r="J118" s="11">
        <v>55297.028593800002</v>
      </c>
      <c r="K118" s="13">
        <v>1958.98066189</v>
      </c>
      <c r="O118">
        <f t="shared" si="42"/>
        <v>38.571864670963201</v>
      </c>
      <c r="T118" s="1"/>
      <c r="U118" s="11">
        <v>21</v>
      </c>
      <c r="V118" s="11">
        <v>50</v>
      </c>
      <c r="W118" s="11">
        <v>25</v>
      </c>
      <c r="X118" s="11">
        <v>2.5000000000000001E-2</v>
      </c>
      <c r="Y118" s="11">
        <v>51833.9804688</v>
      </c>
      <c r="Z118" s="11">
        <v>59245.2578125</v>
      </c>
      <c r="AA118" s="11">
        <v>55859.220078099999</v>
      </c>
      <c r="AB118" s="11">
        <v>1900.17161809</v>
      </c>
      <c r="AF118">
        <f t="shared" si="44"/>
        <v>37.650226351525191</v>
      </c>
      <c r="AK118" s="1"/>
      <c r="AY118" s="1"/>
    </row>
    <row r="119" spans="3:51" x14ac:dyDescent="0.25">
      <c r="C119" s="1">
        <f t="shared" ref="C119" si="64">C32</f>
        <v>14</v>
      </c>
      <c r="D119" s="11">
        <v>22</v>
      </c>
      <c r="E119" s="11">
        <v>51</v>
      </c>
      <c r="F119" s="11">
        <v>25.5</v>
      </c>
      <c r="G119" s="11">
        <v>2.5499999999999998E-2</v>
      </c>
      <c r="H119" s="11">
        <v>50423.5039062</v>
      </c>
      <c r="I119" s="11">
        <v>59968.8085938</v>
      </c>
      <c r="J119" s="11">
        <v>55723.583103600002</v>
      </c>
      <c r="K119" s="13">
        <v>2353.51768975</v>
      </c>
      <c r="O119">
        <f t="shared" si="42"/>
        <v>38.86940331354841</v>
      </c>
      <c r="T119" s="1"/>
      <c r="U119" s="11">
        <v>22</v>
      </c>
      <c r="V119" s="11">
        <v>51</v>
      </c>
      <c r="W119" s="11">
        <v>25.5</v>
      </c>
      <c r="X119" s="11">
        <v>2.5499999999999998E-2</v>
      </c>
      <c r="Y119" s="11">
        <v>50793.796875</v>
      </c>
      <c r="Z119" s="11">
        <v>60151.2773438</v>
      </c>
      <c r="AA119" s="11">
        <v>55946.270450399999</v>
      </c>
      <c r="AB119" s="11">
        <v>2251.6162282</v>
      </c>
      <c r="AF119">
        <f t="shared" si="44"/>
        <v>37.70890003541296</v>
      </c>
      <c r="AK119" s="1"/>
      <c r="AY119" s="1"/>
    </row>
    <row r="120" spans="3:51" x14ac:dyDescent="0.25">
      <c r="C120" s="1">
        <f t="shared" ref="C120" si="65">C33</f>
        <v>16</v>
      </c>
      <c r="D120" s="11">
        <v>23</v>
      </c>
      <c r="E120" s="11">
        <v>51</v>
      </c>
      <c r="F120" s="11">
        <v>25.5</v>
      </c>
      <c r="G120" s="11">
        <v>2.5499999999999998E-2</v>
      </c>
      <c r="H120" s="11">
        <v>48204.9453125</v>
      </c>
      <c r="I120" s="11">
        <v>60049.5859375</v>
      </c>
      <c r="J120" s="11">
        <v>55255.199831500002</v>
      </c>
      <c r="K120" s="13">
        <v>2494.0578007300001</v>
      </c>
      <c r="O120">
        <f t="shared" si="42"/>
        <v>38.542687454757946</v>
      </c>
      <c r="T120" s="1"/>
      <c r="U120" s="11">
        <v>23</v>
      </c>
      <c r="V120" s="11">
        <v>51</v>
      </c>
      <c r="W120" s="11">
        <v>25.5</v>
      </c>
      <c r="X120" s="11">
        <v>2.5499999999999998E-2</v>
      </c>
      <c r="Y120" s="11">
        <v>50316.6875</v>
      </c>
      <c r="Z120" s="11">
        <v>61307.3007812</v>
      </c>
      <c r="AA120" s="11">
        <v>55810.579886599997</v>
      </c>
      <c r="AB120" s="11">
        <v>2427.68419249</v>
      </c>
      <c r="AF120">
        <f t="shared" si="44"/>
        <v>37.617441894148307</v>
      </c>
      <c r="AK120" s="1"/>
      <c r="AY120" s="1"/>
    </row>
    <row r="121" spans="3:51" x14ac:dyDescent="0.25">
      <c r="C121" s="1">
        <f t="shared" ref="C121" si="66">C34</f>
        <v>18</v>
      </c>
      <c r="D121" s="11">
        <v>24</v>
      </c>
      <c r="E121" s="11">
        <v>49</v>
      </c>
      <c r="F121" s="11">
        <v>24.5</v>
      </c>
      <c r="G121" s="11">
        <v>2.4500000000000001E-2</v>
      </c>
      <c r="H121" s="11">
        <v>49654.3710938</v>
      </c>
      <c r="I121" s="11">
        <v>61089.0234375</v>
      </c>
      <c r="J121" s="11">
        <v>55531.797193899998</v>
      </c>
      <c r="K121" s="13">
        <v>2521.6085588800001</v>
      </c>
      <c r="O121">
        <f t="shared" si="42"/>
        <v>38.735625055604629</v>
      </c>
      <c r="T121" s="1"/>
      <c r="U121" s="11">
        <v>24</v>
      </c>
      <c r="V121" s="11">
        <v>49</v>
      </c>
      <c r="W121" s="11">
        <v>24.5</v>
      </c>
      <c r="X121" s="11">
        <v>2.4500000000000001E-2</v>
      </c>
      <c r="Y121" s="11">
        <v>52108.8710938</v>
      </c>
      <c r="Z121" s="11">
        <v>61317.2539062</v>
      </c>
      <c r="AA121" s="11">
        <v>55954.001195800003</v>
      </c>
      <c r="AB121" s="11">
        <v>2289.8159174000002</v>
      </c>
      <c r="AF121">
        <f t="shared" si="44"/>
        <v>37.714110711712578</v>
      </c>
      <c r="AK121" s="1"/>
      <c r="AY121" s="1"/>
    </row>
    <row r="122" spans="3:51" x14ac:dyDescent="0.25">
      <c r="C122" s="1">
        <f t="shared" ref="C122" si="67">C35</f>
        <v>20</v>
      </c>
      <c r="D122" s="11">
        <v>25</v>
      </c>
      <c r="E122" s="11">
        <v>49</v>
      </c>
      <c r="F122" s="11">
        <v>24.5</v>
      </c>
      <c r="G122" s="11">
        <v>2.4500000000000001E-2</v>
      </c>
      <c r="H122" s="11">
        <v>46641.0117188</v>
      </c>
      <c r="I122" s="11">
        <v>59005.625</v>
      </c>
      <c r="J122" s="11">
        <v>55220.673309899998</v>
      </c>
      <c r="K122" s="13">
        <v>2638.5810290200002</v>
      </c>
      <c r="O122">
        <f t="shared" si="42"/>
        <v>38.518603840274842</v>
      </c>
      <c r="T122" s="1"/>
      <c r="U122" s="11">
        <v>25</v>
      </c>
      <c r="V122" s="11">
        <v>49</v>
      </c>
      <c r="W122" s="11">
        <v>24.5</v>
      </c>
      <c r="X122" s="11">
        <v>2.4500000000000001E-2</v>
      </c>
      <c r="Y122" s="11">
        <v>50393.4960938</v>
      </c>
      <c r="Z122" s="11">
        <v>60587.7734375</v>
      </c>
      <c r="AA122" s="11">
        <v>55530.2148438</v>
      </c>
      <c r="AB122" s="11">
        <v>2377.94269553</v>
      </c>
      <c r="AF122">
        <f t="shared" si="44"/>
        <v>37.428470273926678</v>
      </c>
      <c r="AK122" s="1"/>
      <c r="AY122" s="1"/>
    </row>
    <row r="123" spans="3:51" x14ac:dyDescent="0.25">
      <c r="C123" s="1">
        <f t="shared" ref="C123" si="68">C36</f>
        <v>22</v>
      </c>
      <c r="D123" s="11">
        <v>26</v>
      </c>
      <c r="E123" s="11">
        <v>52</v>
      </c>
      <c r="F123" s="11">
        <v>26</v>
      </c>
      <c r="G123" s="11">
        <v>2.5999999999999999E-2</v>
      </c>
      <c r="H123" s="11">
        <v>46489.4765625</v>
      </c>
      <c r="I123" s="11">
        <v>62627.1835938</v>
      </c>
      <c r="J123" s="11">
        <v>52735.3228666</v>
      </c>
      <c r="K123" s="13">
        <v>3027.78407479</v>
      </c>
      <c r="O123">
        <f t="shared" si="42"/>
        <v>36.784973600156761</v>
      </c>
      <c r="U123" s="11">
        <v>26</v>
      </c>
      <c r="V123" s="11">
        <v>52</v>
      </c>
      <c r="W123" s="11">
        <v>26</v>
      </c>
      <c r="X123" s="11">
        <v>2.5999999999999999E-2</v>
      </c>
      <c r="Y123" s="11">
        <v>46051.1367188</v>
      </c>
      <c r="Z123" s="11">
        <v>57935.3085938</v>
      </c>
      <c r="AA123" s="11">
        <v>52397.991736800002</v>
      </c>
      <c r="AB123" s="11">
        <v>3011.5423811800001</v>
      </c>
      <c r="AF123">
        <f t="shared" si="44"/>
        <v>35.317289544995191</v>
      </c>
    </row>
    <row r="124" spans="3:51" x14ac:dyDescent="0.25">
      <c r="C124" s="1">
        <f t="shared" ref="C124" si="69">C37</f>
        <v>24</v>
      </c>
      <c r="D124" s="11">
        <v>27</v>
      </c>
      <c r="E124" s="11">
        <v>50</v>
      </c>
      <c r="F124" s="11">
        <v>25</v>
      </c>
      <c r="G124" s="11">
        <v>2.5000000000000001E-2</v>
      </c>
      <c r="H124" s="11">
        <v>32518.875</v>
      </c>
      <c r="I124" s="11">
        <v>62255.46875</v>
      </c>
      <c r="J124" s="11">
        <v>47401.021249999998</v>
      </c>
      <c r="K124" s="13">
        <v>8593.0487938099996</v>
      </c>
      <c r="O124">
        <f t="shared" si="42"/>
        <v>33.064087228828932</v>
      </c>
      <c r="U124" s="11">
        <v>27</v>
      </c>
      <c r="V124" s="11">
        <v>50</v>
      </c>
      <c r="W124" s="11">
        <v>25</v>
      </c>
      <c r="X124" s="11">
        <v>2.5000000000000001E-2</v>
      </c>
      <c r="Y124" s="11">
        <v>31560.71875</v>
      </c>
      <c r="Z124" s="11">
        <v>61615.5585938</v>
      </c>
      <c r="AA124" s="11">
        <v>47232.288828099998</v>
      </c>
      <c r="AB124" s="11">
        <v>8117.1007746300002</v>
      </c>
      <c r="AF124">
        <f t="shared" si="44"/>
        <v>31.835502948165527</v>
      </c>
    </row>
    <row r="125" spans="3:51" x14ac:dyDescent="0.25">
      <c r="C125" s="1">
        <f>C38</f>
        <v>26</v>
      </c>
      <c r="D125" s="11">
        <v>28</v>
      </c>
      <c r="E125" s="11">
        <v>49</v>
      </c>
      <c r="F125" s="11">
        <v>24.5</v>
      </c>
      <c r="G125" s="11">
        <v>2.4500000000000001E-2</v>
      </c>
      <c r="H125" s="11">
        <v>6838.1342773400002</v>
      </c>
      <c r="I125" s="11">
        <v>90027.734375</v>
      </c>
      <c r="J125" s="11">
        <v>51442.109504499997</v>
      </c>
      <c r="K125" s="13">
        <v>26352.268403099999</v>
      </c>
      <c r="O125">
        <f t="shared" si="42"/>
        <v>35.88290612814081</v>
      </c>
      <c r="U125" s="11">
        <v>28</v>
      </c>
      <c r="V125" s="11">
        <v>49</v>
      </c>
      <c r="W125" s="11">
        <v>24.5</v>
      </c>
      <c r="X125" s="11">
        <v>2.4500000000000001E-2</v>
      </c>
      <c r="Y125" s="11">
        <v>8400.609375</v>
      </c>
      <c r="Z125" s="11">
        <v>92693.28125</v>
      </c>
      <c r="AA125" s="11">
        <v>51770.184032199999</v>
      </c>
      <c r="AB125" s="11">
        <v>27077.620421299998</v>
      </c>
      <c r="AF125">
        <f t="shared" si="44"/>
        <v>34.894134653996481</v>
      </c>
    </row>
    <row r="126" spans="3:51" x14ac:dyDescent="0.25">
      <c r="C126" s="1">
        <f>C39</f>
        <v>28</v>
      </c>
      <c r="D126" s="11">
        <v>29</v>
      </c>
      <c r="E126" s="11">
        <v>51</v>
      </c>
      <c r="F126" s="11">
        <v>25.5</v>
      </c>
      <c r="G126" s="11">
        <v>2.5499999999999998E-2</v>
      </c>
      <c r="H126" s="11">
        <v>1792.2026367200001</v>
      </c>
      <c r="I126" s="11">
        <v>60450.4648438</v>
      </c>
      <c r="J126" s="11">
        <v>26042.013456500001</v>
      </c>
      <c r="K126" s="13">
        <v>21839.199320399999</v>
      </c>
      <c r="O126">
        <f t="shared" si="42"/>
        <v>18.165334455532495</v>
      </c>
      <c r="U126" s="11">
        <v>29</v>
      </c>
      <c r="V126" s="11">
        <v>51</v>
      </c>
      <c r="W126" s="11">
        <v>25.5</v>
      </c>
      <c r="X126" s="11">
        <v>2.5499999999999998E-2</v>
      </c>
      <c r="Y126" s="11">
        <v>2455.7329101599998</v>
      </c>
      <c r="Z126" s="11">
        <v>60658.7578125</v>
      </c>
      <c r="AA126" s="11">
        <v>26257.801681199999</v>
      </c>
      <c r="AB126" s="11">
        <v>22129.1087348</v>
      </c>
      <c r="AF126">
        <f t="shared" si="44"/>
        <v>17.698281061003051</v>
      </c>
    </row>
    <row r="133" spans="57:58" x14ac:dyDescent="0.25">
      <c r="BE133" t="s">
        <v>56</v>
      </c>
    </row>
    <row r="135" spans="57:58" x14ac:dyDescent="0.25">
      <c r="BE135" t="s">
        <v>54</v>
      </c>
    </row>
    <row r="137" spans="57:58" x14ac:dyDescent="0.25">
      <c r="BE137" t="s">
        <v>30</v>
      </c>
      <c r="BF137" t="s">
        <v>55</v>
      </c>
    </row>
    <row r="138" spans="57:58" x14ac:dyDescent="0.25">
      <c r="BE138">
        <v>5</v>
      </c>
      <c r="BF138">
        <v>-32.71</v>
      </c>
    </row>
    <row r="139" spans="57:58" x14ac:dyDescent="0.25">
      <c r="BE139">
        <v>7.5</v>
      </c>
      <c r="BF139">
        <v>-18.43</v>
      </c>
    </row>
    <row r="140" spans="57:58" x14ac:dyDescent="0.25">
      <c r="BE140">
        <v>10</v>
      </c>
      <c r="BF140">
        <v>-10.11</v>
      </c>
    </row>
    <row r="141" spans="57:58" x14ac:dyDescent="0.25">
      <c r="BE141">
        <v>12.5</v>
      </c>
      <c r="BF141">
        <v>-5.3849999999999998</v>
      </c>
    </row>
    <row r="142" spans="57:58" x14ac:dyDescent="0.25">
      <c r="BE142">
        <v>15</v>
      </c>
      <c r="BF142">
        <v>-2.5510000000000002</v>
      </c>
    </row>
    <row r="143" spans="57:58" x14ac:dyDescent="0.25">
      <c r="BE143">
        <v>17.5</v>
      </c>
      <c r="BF143">
        <v>-1.2589999999999999</v>
      </c>
    </row>
    <row r="144" spans="57:58" x14ac:dyDescent="0.25">
      <c r="BE144">
        <v>20</v>
      </c>
      <c r="BF144">
        <v>-0.67649999999999999</v>
      </c>
    </row>
    <row r="145" spans="57:58" x14ac:dyDescent="0.25">
      <c r="BE145">
        <v>30</v>
      </c>
      <c r="BF145">
        <v>-6.6870000000000002E-3</v>
      </c>
    </row>
    <row r="146" spans="57:58" x14ac:dyDescent="0.25">
      <c r="BE146">
        <v>40</v>
      </c>
      <c r="BF146">
        <v>3.0980000000000001E-2</v>
      </c>
    </row>
    <row r="147" spans="57:58" x14ac:dyDescent="0.25">
      <c r="BE147">
        <v>50</v>
      </c>
      <c r="BF147">
        <v>-1.2149999999999999E-2</v>
      </c>
    </row>
    <row r="161" spans="3:17" x14ac:dyDescent="0.25">
      <c r="C161" t="s">
        <v>27</v>
      </c>
    </row>
    <row r="162" spans="3:17" x14ac:dyDescent="0.25">
      <c r="E162" t="s">
        <v>34</v>
      </c>
      <c r="N162" t="s">
        <v>31</v>
      </c>
    </row>
    <row r="165" spans="3:17" x14ac:dyDescent="0.25">
      <c r="E165" t="s">
        <v>28</v>
      </c>
      <c r="N165" t="s">
        <v>28</v>
      </c>
    </row>
    <row r="166" spans="3:17" x14ac:dyDescent="0.25">
      <c r="C166" t="s">
        <v>8</v>
      </c>
      <c r="D166" t="s">
        <v>0</v>
      </c>
      <c r="E166" t="s">
        <v>29</v>
      </c>
      <c r="F166" t="s">
        <v>26</v>
      </c>
      <c r="G166" t="s">
        <v>30</v>
      </c>
      <c r="H166" t="s">
        <v>32</v>
      </c>
      <c r="N166" t="s">
        <v>29</v>
      </c>
      <c r="O166" t="s">
        <v>26</v>
      </c>
      <c r="P166" t="s">
        <v>30</v>
      </c>
      <c r="Q166" t="s">
        <v>33</v>
      </c>
    </row>
    <row r="167" spans="3:17" x14ac:dyDescent="0.25">
      <c r="C167">
        <f>C11</f>
        <v>-28</v>
      </c>
      <c r="D167" s="11">
        <v>1</v>
      </c>
      <c r="E167" s="11">
        <v>5141.1779546899998</v>
      </c>
      <c r="F167" s="11">
        <v>1560.20917396</v>
      </c>
      <c r="G167" s="11">
        <v>10.180680071799999</v>
      </c>
      <c r="H167" s="6">
        <f>E167/F167</f>
        <v>3.2951850562710554</v>
      </c>
      <c r="N167" s="11">
        <v>4076.87719457</v>
      </c>
      <c r="O167" s="11">
        <v>765.65727536099996</v>
      </c>
      <c r="P167" s="11">
        <v>15.349980395699999</v>
      </c>
      <c r="Q167" s="6">
        <f>N167/O167</f>
        <v>5.3246763607748546</v>
      </c>
    </row>
    <row r="168" spans="3:17" x14ac:dyDescent="0.25">
      <c r="C168">
        <f t="shared" ref="C168" si="70">C12</f>
        <v>-26</v>
      </c>
      <c r="D168" s="11">
        <v>2</v>
      </c>
      <c r="E168" s="11">
        <v>394422.42812499998</v>
      </c>
      <c r="F168" s="11">
        <v>6723.3503433200003</v>
      </c>
      <c r="G168" s="11">
        <v>248.85495391800001</v>
      </c>
      <c r="H168" s="6">
        <f t="shared" ref="H168:H195" si="71">E168/F168</f>
        <v>58.664565727543746</v>
      </c>
      <c r="N168" s="11">
        <v>51709.059140600002</v>
      </c>
      <c r="O168" s="11">
        <v>1298.62663015</v>
      </c>
      <c r="P168" s="11">
        <v>389.29469814300001</v>
      </c>
      <c r="Q168" s="6">
        <f t="shared" ref="Q168:Q195" si="72">N168/O168</f>
        <v>39.818264880820486</v>
      </c>
    </row>
    <row r="169" spans="3:17" x14ac:dyDescent="0.25">
      <c r="C169">
        <f t="shared" ref="C169" si="73">C13</f>
        <v>-24</v>
      </c>
      <c r="D169" s="11">
        <v>3</v>
      </c>
      <c r="E169" s="11">
        <v>432574.757966</v>
      </c>
      <c r="F169" s="11">
        <v>5400.5995387700004</v>
      </c>
      <c r="G169" s="11">
        <v>191.52046618700001</v>
      </c>
      <c r="H169" s="6">
        <f t="shared" si="71"/>
        <v>80.097543774652834</v>
      </c>
      <c r="N169" s="11">
        <v>54269.664215700002</v>
      </c>
      <c r="O169" s="11">
        <v>1504.71537414</v>
      </c>
      <c r="P169" s="11">
        <v>150.85381279699999</v>
      </c>
      <c r="Q169" s="6">
        <f t="shared" si="72"/>
        <v>36.066398435462986</v>
      </c>
    </row>
    <row r="170" spans="3:17" x14ac:dyDescent="0.25">
      <c r="C170">
        <f t="shared" ref="C170" si="74">C14</f>
        <v>-22</v>
      </c>
      <c r="D170" s="11">
        <v>4</v>
      </c>
      <c r="E170" s="11">
        <v>460361.308211</v>
      </c>
      <c r="F170" s="11">
        <v>6351.2903633899996</v>
      </c>
      <c r="G170" s="11">
        <v>143.70432670400001</v>
      </c>
      <c r="H170" s="6">
        <f t="shared" si="71"/>
        <v>72.483114748556744</v>
      </c>
      <c r="N170" s="11">
        <v>55383.4355086</v>
      </c>
      <c r="O170" s="11">
        <v>1284.0212033600001</v>
      </c>
      <c r="P170" s="11">
        <v>102.01718835299999</v>
      </c>
      <c r="Q170" s="6">
        <f t="shared" si="72"/>
        <v>43.132804476805973</v>
      </c>
    </row>
    <row r="171" spans="3:17" x14ac:dyDescent="0.25">
      <c r="C171">
        <f t="shared" ref="C171" si="75">C15</f>
        <v>-20</v>
      </c>
      <c r="D171" s="11">
        <v>5</v>
      </c>
      <c r="E171" s="11">
        <v>484948.87254900002</v>
      </c>
      <c r="F171" s="11">
        <v>6294.2208958000001</v>
      </c>
      <c r="G171" s="11">
        <v>229.58292602099999</v>
      </c>
      <c r="H171" s="6">
        <f t="shared" si="71"/>
        <v>77.046687839093181</v>
      </c>
      <c r="N171" s="11">
        <v>56518.709328999998</v>
      </c>
      <c r="O171" s="11">
        <v>1127.9662142</v>
      </c>
      <c r="P171" s="11">
        <v>198.41651357399999</v>
      </c>
      <c r="Q171" s="6">
        <f t="shared" si="72"/>
        <v>50.106739561419744</v>
      </c>
    </row>
    <row r="172" spans="3:17" x14ac:dyDescent="0.25">
      <c r="C172">
        <f t="shared" ref="C172" si="76">C16</f>
        <v>-18</v>
      </c>
      <c r="D172" s="11">
        <v>6</v>
      </c>
      <c r="E172" s="11">
        <v>508172.70727000001</v>
      </c>
      <c r="F172" s="11">
        <v>6823.0744401600004</v>
      </c>
      <c r="G172" s="11">
        <v>267.50848046099998</v>
      </c>
      <c r="H172" s="6">
        <f t="shared" si="71"/>
        <v>74.478552407246411</v>
      </c>
      <c r="N172" s="11">
        <v>57500.503188800001</v>
      </c>
      <c r="O172" s="11">
        <v>1153.04132796</v>
      </c>
      <c r="P172" s="11">
        <v>134.88239767100001</v>
      </c>
      <c r="Q172" s="6">
        <f t="shared" si="72"/>
        <v>49.868553532709754</v>
      </c>
    </row>
    <row r="173" spans="3:17" x14ac:dyDescent="0.25">
      <c r="C173">
        <f t="shared" ref="C173" si="77">C17</f>
        <v>-16</v>
      </c>
      <c r="D173" s="11">
        <v>7</v>
      </c>
      <c r="E173" s="11">
        <v>518504.98533200001</v>
      </c>
      <c r="F173" s="11">
        <v>5694.3718992000004</v>
      </c>
      <c r="G173" s="11">
        <v>324.528167569</v>
      </c>
      <c r="H173" s="6">
        <f t="shared" si="71"/>
        <v>91.055694027438662</v>
      </c>
      <c r="N173" s="11">
        <v>57969.200414500003</v>
      </c>
      <c r="O173" s="11">
        <v>1206.26847765</v>
      </c>
      <c r="P173" s="11">
        <v>152.68291002399999</v>
      </c>
      <c r="Q173" s="6">
        <f t="shared" si="72"/>
        <v>48.056632075334576</v>
      </c>
    </row>
    <row r="174" spans="3:17" x14ac:dyDescent="0.25">
      <c r="C174">
        <f t="shared" ref="C174" si="78">C18</f>
        <v>-14</v>
      </c>
      <c r="D174" s="11">
        <v>8</v>
      </c>
      <c r="E174" s="11">
        <v>531587.85076499998</v>
      </c>
      <c r="F174" s="11">
        <v>5825.4947173399996</v>
      </c>
      <c r="G174" s="11">
        <v>209.29654787000001</v>
      </c>
      <c r="H174" s="6">
        <f t="shared" si="71"/>
        <v>91.251966838574404</v>
      </c>
      <c r="N174" s="11">
        <v>58233.901307400003</v>
      </c>
      <c r="O174" s="11">
        <v>1305.74968681</v>
      </c>
      <c r="P174" s="11">
        <v>143.103025339</v>
      </c>
      <c r="Q174" s="6">
        <f t="shared" si="72"/>
        <v>44.598058797676458</v>
      </c>
    </row>
    <row r="175" spans="3:17" x14ac:dyDescent="0.25">
      <c r="C175">
        <f t="shared" ref="C175" si="79">C19</f>
        <v>-12</v>
      </c>
      <c r="D175" s="11">
        <v>9</v>
      </c>
      <c r="E175" s="11">
        <v>533251.40691500006</v>
      </c>
      <c r="F175" s="11">
        <v>4767.75209662</v>
      </c>
      <c r="G175" s="11">
        <v>286.40706983500002</v>
      </c>
      <c r="H175" s="6">
        <f t="shared" si="71"/>
        <v>111.84545591056164</v>
      </c>
      <c r="N175" s="11">
        <v>57628.140043200001</v>
      </c>
      <c r="O175" s="11">
        <v>1320.7365951100001</v>
      </c>
      <c r="P175" s="11">
        <v>780.718915412</v>
      </c>
      <c r="Q175" s="6">
        <f t="shared" si="72"/>
        <v>43.633333290352518</v>
      </c>
    </row>
    <row r="176" spans="3:17" x14ac:dyDescent="0.25">
      <c r="C176">
        <f t="shared" ref="C176" si="80">C20</f>
        <v>-10</v>
      </c>
      <c r="D176" s="11">
        <v>10</v>
      </c>
      <c r="E176" s="11">
        <v>542593.99468100001</v>
      </c>
      <c r="F176" s="11">
        <v>5614.46923479</v>
      </c>
      <c r="G176" s="11">
        <v>552.40538925800001</v>
      </c>
      <c r="H176" s="6">
        <f t="shared" si="71"/>
        <v>96.642081733892496</v>
      </c>
      <c r="N176" s="11">
        <v>57782.550615</v>
      </c>
      <c r="O176" s="11">
        <v>1201.63322806</v>
      </c>
      <c r="P176" s="11">
        <v>251.83270949499999</v>
      </c>
      <c r="Q176" s="6">
        <f t="shared" si="72"/>
        <v>48.086678418745258</v>
      </c>
    </row>
    <row r="177" spans="3:17" x14ac:dyDescent="0.25">
      <c r="C177">
        <f t="shared" ref="C177" si="81">C21</f>
        <v>-8</v>
      </c>
      <c r="D177" s="11">
        <v>11</v>
      </c>
      <c r="E177" s="11">
        <v>534478.78252600005</v>
      </c>
      <c r="F177" s="11">
        <v>4997.4956528000002</v>
      </c>
      <c r="G177" s="11">
        <v>192.27666956100001</v>
      </c>
      <c r="H177" s="6">
        <f t="shared" si="71"/>
        <v>106.94932415329704</v>
      </c>
      <c r="N177" s="11">
        <v>57255.363600099998</v>
      </c>
      <c r="O177" s="11">
        <v>1283.7542156300001</v>
      </c>
      <c r="P177" s="11">
        <v>121.599265624</v>
      </c>
      <c r="Q177" s="6">
        <f t="shared" si="72"/>
        <v>44.599942031740113</v>
      </c>
    </row>
    <row r="178" spans="3:17" x14ac:dyDescent="0.25">
      <c r="C178">
        <f t="shared" ref="C178" si="82">C22</f>
        <v>-6</v>
      </c>
      <c r="D178" s="11">
        <v>12</v>
      </c>
      <c r="E178" s="11">
        <v>539546.25612699997</v>
      </c>
      <c r="F178" s="11">
        <v>4113.5222383399996</v>
      </c>
      <c r="G178" s="11">
        <v>304.72104412900001</v>
      </c>
      <c r="H178" s="6">
        <f t="shared" si="71"/>
        <v>131.16405476021745</v>
      </c>
      <c r="N178" s="11">
        <v>56722.585554500001</v>
      </c>
      <c r="O178" s="11">
        <v>1362.6791961500001</v>
      </c>
      <c r="P178" s="11">
        <v>124.810418634</v>
      </c>
      <c r="Q178" s="6">
        <f t="shared" si="72"/>
        <v>41.625780825567205</v>
      </c>
    </row>
    <row r="179" spans="3:17" x14ac:dyDescent="0.25">
      <c r="C179">
        <f t="shared" ref="C179" si="83">C23</f>
        <v>-4</v>
      </c>
      <c r="D179" s="11">
        <v>13</v>
      </c>
      <c r="E179" s="11">
        <v>533298.09803899995</v>
      </c>
      <c r="F179" s="11">
        <v>2604.2695148299999</v>
      </c>
      <c r="G179" s="11">
        <v>1196.7358230899999</v>
      </c>
      <c r="H179" s="6">
        <f t="shared" si="71"/>
        <v>204.77838219206444</v>
      </c>
      <c r="N179" s="11">
        <v>56975.871476699998</v>
      </c>
      <c r="O179" s="11">
        <v>1137.8711874000001</v>
      </c>
      <c r="P179" s="11">
        <v>117.537096547</v>
      </c>
      <c r="Q179" s="6">
        <f t="shared" si="72"/>
        <v>50.072338686146082</v>
      </c>
    </row>
    <row r="180" spans="3:17" x14ac:dyDescent="0.25">
      <c r="C180">
        <f t="shared" ref="C180" si="84">C24</f>
        <v>-2</v>
      </c>
      <c r="D180" s="11">
        <v>14</v>
      </c>
      <c r="E180" s="11">
        <v>540289.91176499997</v>
      </c>
      <c r="F180" s="11">
        <v>4485.4291874</v>
      </c>
      <c r="G180" s="11">
        <v>558.69318659199996</v>
      </c>
      <c r="H180" s="6">
        <f t="shared" si="71"/>
        <v>120.45445133382688</v>
      </c>
      <c r="N180" s="11">
        <v>56893.929381100003</v>
      </c>
      <c r="O180" s="11">
        <v>1045.0204198900001</v>
      </c>
      <c r="P180" s="11">
        <v>201.29289944999999</v>
      </c>
      <c r="Q180" s="6">
        <f t="shared" si="72"/>
        <v>54.442887716097182</v>
      </c>
    </row>
    <row r="181" spans="3:17" x14ac:dyDescent="0.25">
      <c r="C181">
        <f t="shared" ref="C181" si="85">C25</f>
        <v>0</v>
      </c>
      <c r="D181" s="11">
        <v>15</v>
      </c>
      <c r="E181" s="11">
        <v>531872.823125</v>
      </c>
      <c r="F181" s="11">
        <v>3813.0949884000001</v>
      </c>
      <c r="G181" s="11">
        <v>491.03390937799998</v>
      </c>
      <c r="H181" s="6">
        <f t="shared" si="71"/>
        <v>139.48585722176759</v>
      </c>
      <c r="N181" s="11">
        <v>56629.695234400002</v>
      </c>
      <c r="O181" s="11">
        <v>1006.2854296100001</v>
      </c>
      <c r="P181" s="11">
        <v>247.040412731</v>
      </c>
      <c r="Q181" s="6">
        <f t="shared" si="72"/>
        <v>56.275976545091815</v>
      </c>
    </row>
    <row r="182" spans="3:17" x14ac:dyDescent="0.25">
      <c r="C182">
        <f t="shared" ref="C182" si="86">C26</f>
        <v>2</v>
      </c>
      <c r="D182" s="11">
        <v>16</v>
      </c>
      <c r="E182" s="11">
        <v>536599.39399500005</v>
      </c>
      <c r="F182" s="11">
        <v>4191.2632229000001</v>
      </c>
      <c r="G182" s="11">
        <v>708.42576685100005</v>
      </c>
      <c r="H182" s="6">
        <f t="shared" si="71"/>
        <v>128.02808257499956</v>
      </c>
      <c r="N182" s="11">
        <v>56339.585784299998</v>
      </c>
      <c r="O182" s="11">
        <v>1174.1879590399999</v>
      </c>
      <c r="P182" s="11">
        <v>109.739722719</v>
      </c>
      <c r="Q182" s="6">
        <f t="shared" si="72"/>
        <v>47.981743766443046</v>
      </c>
    </row>
    <row r="183" spans="3:17" x14ac:dyDescent="0.25">
      <c r="C183">
        <f t="shared" ref="C183" si="87">C27</f>
        <v>4</v>
      </c>
      <c r="D183" s="11">
        <v>17</v>
      </c>
      <c r="E183" s="11">
        <v>527761.19362699997</v>
      </c>
      <c r="F183" s="11">
        <v>3889.0820981000002</v>
      </c>
      <c r="G183" s="11">
        <v>2206.9265012599999</v>
      </c>
      <c r="H183" s="6">
        <f t="shared" si="71"/>
        <v>135.70327915803995</v>
      </c>
      <c r="N183" s="11">
        <v>56468.5688572</v>
      </c>
      <c r="O183" s="11">
        <v>1281.28723294</v>
      </c>
      <c r="P183" s="11">
        <v>77.197712355999997</v>
      </c>
      <c r="Q183" s="6">
        <f t="shared" si="72"/>
        <v>44.071748633309227</v>
      </c>
    </row>
    <row r="184" spans="3:17" x14ac:dyDescent="0.25">
      <c r="C184">
        <f t="shared" ref="C184" si="88">C28</f>
        <v>6</v>
      </c>
      <c r="D184" s="11">
        <v>18</v>
      </c>
      <c r="E184" s="11">
        <v>527884.69230800006</v>
      </c>
      <c r="F184" s="11">
        <v>4142.1023316399996</v>
      </c>
      <c r="G184" s="11">
        <v>12784.8448775</v>
      </c>
      <c r="H184" s="6">
        <f t="shared" si="71"/>
        <v>127.44366267237838</v>
      </c>
      <c r="N184" s="11">
        <v>55921.327073300003</v>
      </c>
      <c r="O184" s="11">
        <v>1382.4613776599999</v>
      </c>
      <c r="P184" s="11">
        <v>77.423873938</v>
      </c>
      <c r="Q184" s="6">
        <f t="shared" si="72"/>
        <v>40.450552888467882</v>
      </c>
    </row>
    <row r="185" spans="3:17" x14ac:dyDescent="0.25">
      <c r="C185">
        <f t="shared" ref="C185" si="89">C29</f>
        <v>8</v>
      </c>
      <c r="D185" s="11">
        <v>19</v>
      </c>
      <c r="E185" s="11">
        <v>520710.39705899998</v>
      </c>
      <c r="F185" s="11">
        <v>4143.0890073600003</v>
      </c>
      <c r="G185" s="11">
        <v>461.17875361</v>
      </c>
      <c r="H185" s="6">
        <f t="shared" si="71"/>
        <v>125.68168246783566</v>
      </c>
      <c r="N185" s="11">
        <v>55911.903416100002</v>
      </c>
      <c r="O185" s="11">
        <v>1331.7500541500001</v>
      </c>
      <c r="P185" s="11">
        <v>90.451039314300004</v>
      </c>
      <c r="Q185" s="6">
        <f t="shared" si="72"/>
        <v>41.983781597655884</v>
      </c>
    </row>
    <row r="186" spans="3:17" x14ac:dyDescent="0.25">
      <c r="C186">
        <f t="shared" ref="C186" si="90">C30</f>
        <v>10</v>
      </c>
      <c r="D186" s="11">
        <v>20</v>
      </c>
      <c r="E186" s="11">
        <v>522383.26286800002</v>
      </c>
      <c r="F186" s="11">
        <v>3924.8932359</v>
      </c>
      <c r="G186" s="11">
        <v>409.90499302000001</v>
      </c>
      <c r="H186" s="6">
        <f t="shared" si="71"/>
        <v>133.0948974840623</v>
      </c>
      <c r="N186" s="11">
        <v>55871.053921600003</v>
      </c>
      <c r="O186" s="11">
        <v>987.59290624100004</v>
      </c>
      <c r="P186" s="11">
        <v>239.65841768300001</v>
      </c>
      <c r="Q186" s="6">
        <f t="shared" si="72"/>
        <v>56.572959939797215</v>
      </c>
    </row>
    <row r="187" spans="3:17" x14ac:dyDescent="0.25">
      <c r="C187">
        <f t="shared" ref="C187" si="91">C31</f>
        <v>12</v>
      </c>
      <c r="D187" s="11">
        <v>21</v>
      </c>
      <c r="E187" s="11">
        <v>513141.19062499999</v>
      </c>
      <c r="F187" s="11">
        <v>4067.4987515299999</v>
      </c>
      <c r="G187" s="11">
        <v>638.307488251</v>
      </c>
      <c r="H187" s="6">
        <f t="shared" si="71"/>
        <v>126.15644698894637</v>
      </c>
      <c r="N187" s="11">
        <v>55578.124374999999</v>
      </c>
      <c r="O187" s="11">
        <v>1090.60575657</v>
      </c>
      <c r="P187" s="11">
        <v>204.43511939999999</v>
      </c>
      <c r="Q187" s="6">
        <f t="shared" si="72"/>
        <v>50.960783986502591</v>
      </c>
    </row>
    <row r="188" spans="3:17" x14ac:dyDescent="0.25">
      <c r="C188">
        <f t="shared" ref="C188" si="92">C32</f>
        <v>14</v>
      </c>
      <c r="D188" s="11">
        <v>22</v>
      </c>
      <c r="E188" s="11">
        <v>513387.41237699997</v>
      </c>
      <c r="F188" s="11">
        <v>3508.1664500500001</v>
      </c>
      <c r="G188" s="11">
        <v>284.64826187400001</v>
      </c>
      <c r="H188" s="6">
        <f t="shared" si="71"/>
        <v>146.34066532666458</v>
      </c>
      <c r="N188" s="11">
        <v>55834.927006700003</v>
      </c>
      <c r="O188" s="11">
        <v>1130.6862722000001</v>
      </c>
      <c r="P188" s="11">
        <v>480.39500359900001</v>
      </c>
      <c r="Q188" s="6">
        <f t="shared" si="72"/>
        <v>49.381449460831263</v>
      </c>
    </row>
    <row r="189" spans="3:17" x14ac:dyDescent="0.25">
      <c r="C189">
        <f t="shared" ref="C189" si="93">C33</f>
        <v>16</v>
      </c>
      <c r="D189" s="11">
        <v>23</v>
      </c>
      <c r="E189" s="11">
        <v>500883.085784</v>
      </c>
      <c r="F189" s="11">
        <v>3704.8352716499999</v>
      </c>
      <c r="G189" s="11">
        <v>430.69986994099997</v>
      </c>
      <c r="H189" s="6">
        <f t="shared" si="71"/>
        <v>135.19712728305049</v>
      </c>
      <c r="N189" s="11">
        <v>55532.8901654</v>
      </c>
      <c r="O189" s="11">
        <v>1320.5906966699999</v>
      </c>
      <c r="P189" s="11">
        <v>95.685996523100002</v>
      </c>
      <c r="Q189" s="6">
        <f t="shared" si="72"/>
        <v>42.051553373374261</v>
      </c>
    </row>
    <row r="190" spans="3:17" x14ac:dyDescent="0.25">
      <c r="C190">
        <f t="shared" ref="C190" si="94">C34</f>
        <v>18</v>
      </c>
      <c r="D190" s="11">
        <v>24</v>
      </c>
      <c r="E190" s="11">
        <v>499004.80165799998</v>
      </c>
      <c r="F190" s="11">
        <v>3140.5547917600002</v>
      </c>
      <c r="G190" s="11">
        <v>2158.6590084899999</v>
      </c>
      <c r="H190" s="6">
        <f t="shared" si="71"/>
        <v>158.89065300413128</v>
      </c>
      <c r="N190" s="11">
        <v>55742.898756399998</v>
      </c>
      <c r="O190" s="11">
        <v>1312.5317302599999</v>
      </c>
      <c r="P190" s="11">
        <v>180.81620455800001</v>
      </c>
      <c r="Q190" s="6">
        <f t="shared" si="72"/>
        <v>42.469753280065746</v>
      </c>
    </row>
    <row r="191" spans="3:17" x14ac:dyDescent="0.25">
      <c r="C191">
        <f t="shared" ref="C191" si="95">C35</f>
        <v>20</v>
      </c>
      <c r="D191" s="11">
        <v>25</v>
      </c>
      <c r="E191" s="11">
        <v>483292.49617300002</v>
      </c>
      <c r="F191" s="11">
        <v>5261.5635147499997</v>
      </c>
      <c r="G191" s="11">
        <v>1127.59361283</v>
      </c>
      <c r="H191" s="6">
        <f t="shared" si="71"/>
        <v>91.853399625066274</v>
      </c>
      <c r="N191" s="11">
        <v>55375.444276100003</v>
      </c>
      <c r="O191" s="11">
        <v>1197.1843724</v>
      </c>
      <c r="P191" s="11">
        <v>216.78745849800001</v>
      </c>
      <c r="Q191" s="6">
        <f t="shared" si="72"/>
        <v>46.254733650664548</v>
      </c>
    </row>
    <row r="192" spans="3:17" x14ac:dyDescent="0.25">
      <c r="C192">
        <f t="shared" ref="C192" si="96">C36</f>
        <v>22</v>
      </c>
      <c r="D192" s="11">
        <v>26</v>
      </c>
      <c r="E192" s="11">
        <v>463829.38882200001</v>
      </c>
      <c r="F192" s="11">
        <v>3796.5102883899999</v>
      </c>
      <c r="G192" s="11">
        <v>979.42779313599999</v>
      </c>
      <c r="H192" s="6">
        <f t="shared" si="71"/>
        <v>122.17256206059113</v>
      </c>
      <c r="N192" s="11">
        <v>52566.657151400002</v>
      </c>
      <c r="O192" s="11">
        <v>1023.9770979800001</v>
      </c>
      <c r="P192" s="11">
        <v>799.65370284599999</v>
      </c>
      <c r="Q192" s="6">
        <f t="shared" si="72"/>
        <v>51.335774262039905</v>
      </c>
    </row>
    <row r="193" spans="3:17" x14ac:dyDescent="0.25">
      <c r="C193">
        <f t="shared" ref="C193" si="97">C37</f>
        <v>24</v>
      </c>
      <c r="D193" s="11">
        <v>27</v>
      </c>
      <c r="E193" s="11">
        <v>416676.78</v>
      </c>
      <c r="F193" s="11">
        <v>5154.10045593</v>
      </c>
      <c r="G193" s="11">
        <v>139.901303291</v>
      </c>
      <c r="H193" s="6">
        <f t="shared" si="71"/>
        <v>80.843744425003706</v>
      </c>
      <c r="N193" s="11">
        <v>47316.655234400001</v>
      </c>
      <c r="O193" s="11">
        <v>1084.68053074</v>
      </c>
      <c r="P193" s="11">
        <v>112.044350529</v>
      </c>
      <c r="Q193" s="6">
        <f t="shared" si="72"/>
        <v>43.622664824747275</v>
      </c>
    </row>
    <row r="194" spans="3:17" x14ac:dyDescent="0.25">
      <c r="C194">
        <f t="shared" ref="C194" si="98">C38</f>
        <v>26</v>
      </c>
      <c r="D194" s="11">
        <v>28</v>
      </c>
      <c r="E194" s="11">
        <v>389677.33498099999</v>
      </c>
      <c r="F194" s="11">
        <v>8356.1359080099992</v>
      </c>
      <c r="G194" s="11">
        <v>497.664724992</v>
      </c>
      <c r="H194" s="6">
        <f t="shared" si="71"/>
        <v>46.633676052045097</v>
      </c>
      <c r="N194" s="11">
        <v>51606.1463449</v>
      </c>
      <c r="O194" s="11">
        <v>1500.37605037</v>
      </c>
      <c r="P194" s="11">
        <v>78.494473491400001</v>
      </c>
      <c r="Q194" s="6">
        <f t="shared" si="72"/>
        <v>34.395474609297899</v>
      </c>
    </row>
    <row r="195" spans="3:17" x14ac:dyDescent="0.25">
      <c r="C195">
        <f t="shared" ref="C195" si="99">C39</f>
        <v>28</v>
      </c>
      <c r="D195" s="11">
        <v>29</v>
      </c>
      <c r="E195" s="11">
        <v>196068.035343</v>
      </c>
      <c r="F195" s="11">
        <v>7693.4532378699996</v>
      </c>
      <c r="G195" s="11">
        <v>185.17666000899999</v>
      </c>
      <c r="H195" s="6">
        <f t="shared" si="71"/>
        <v>25.48504933751741</v>
      </c>
      <c r="N195" s="11">
        <v>26149.907413299999</v>
      </c>
      <c r="O195" s="11">
        <v>1155.9677425100001</v>
      </c>
      <c r="P195" s="11">
        <v>58.958094246199998</v>
      </c>
      <c r="Q195" s="6">
        <f t="shared" si="72"/>
        <v>22.621658418010554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20210223_NoInterp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tlche</dc:creator>
  <cp:lastModifiedBy>tlchenev</cp:lastModifiedBy>
  <dcterms:created xsi:type="dcterms:W3CDTF">2020-11-02T15:46:22Z</dcterms:created>
  <dcterms:modified xsi:type="dcterms:W3CDTF">2022-03-21T19:36:47Z</dcterms:modified>
</cp:coreProperties>
</file>