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L:\BRoss_Lab\MF_CIRP_Subgroups\IADP_WG_TCONS\DWIphantomRoundRobin\UMich_Data\20220504_UMich_MRSolutions\ROIs\"/>
    </mc:Choice>
  </mc:AlternateContent>
  <xr:revisionPtr revIDLastSave="0" documentId="13_ncr:1_{8288DFBD-BAA9-4461-8E3E-23AA1E92613C}" xr6:coauthVersionLast="47" xr6:coauthVersionMax="47" xr10:uidLastSave="{00000000-0000-0000-0000-000000000000}"/>
  <bookViews>
    <workbookView xWindow="-27495" yWindow="1740" windowWidth="26700" windowHeight="12045" xr2:uid="{00000000-000D-0000-FFFF-FFFF00000000}"/>
  </bookViews>
  <sheets>
    <sheet name="20210223_NoInterp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9" i="3" l="1"/>
  <c r="AD39" i="3"/>
  <c r="AF39" i="3" s="1"/>
  <c r="AE38" i="3"/>
  <c r="AD38" i="3"/>
  <c r="AF38" i="3" s="1"/>
  <c r="AE37" i="3"/>
  <c r="AD37" i="3"/>
  <c r="AF37" i="3" s="1"/>
  <c r="AE36" i="3"/>
  <c r="AD36" i="3"/>
  <c r="AF36" i="3" s="1"/>
  <c r="AE35" i="3"/>
  <c r="AD35" i="3"/>
  <c r="AF35" i="3" s="1"/>
  <c r="AE34" i="3"/>
  <c r="AD34" i="3"/>
  <c r="AE33" i="3"/>
  <c r="AD33" i="3"/>
  <c r="AF33" i="3" s="1"/>
  <c r="AE32" i="3"/>
  <c r="AD32" i="3"/>
  <c r="AF32" i="3" s="1"/>
  <c r="AE31" i="3"/>
  <c r="AD31" i="3"/>
  <c r="AE30" i="3"/>
  <c r="AD30" i="3"/>
  <c r="AF30" i="3" s="1"/>
  <c r="AE29" i="3"/>
  <c r="AD29" i="3"/>
  <c r="AE28" i="3"/>
  <c r="AD28" i="3"/>
  <c r="AE27" i="3"/>
  <c r="AD27" i="3"/>
  <c r="AE26" i="3"/>
  <c r="AD26" i="3"/>
  <c r="AE25" i="3"/>
  <c r="AD25" i="3"/>
  <c r="AF25" i="3" s="1"/>
  <c r="AE24" i="3"/>
  <c r="AD24" i="3"/>
  <c r="AF24" i="3" s="1"/>
  <c r="AE23" i="3"/>
  <c r="AD23" i="3"/>
  <c r="AE22" i="3"/>
  <c r="AD22" i="3"/>
  <c r="AE21" i="3"/>
  <c r="AD21" i="3"/>
  <c r="AE20" i="3"/>
  <c r="AD20" i="3"/>
  <c r="AF20" i="3" s="1"/>
  <c r="AE19" i="3"/>
  <c r="AD19" i="3"/>
  <c r="AF19" i="3" s="1"/>
  <c r="AE18" i="3"/>
  <c r="AD18" i="3"/>
  <c r="AE17" i="3"/>
  <c r="AD17" i="3"/>
  <c r="AF17" i="3" s="1"/>
  <c r="AE16" i="3"/>
  <c r="AD16" i="3"/>
  <c r="AF16" i="3" s="1"/>
  <c r="AE15" i="3"/>
  <c r="AD15" i="3"/>
  <c r="AE14" i="3"/>
  <c r="AD14" i="3"/>
  <c r="AF14" i="3" s="1"/>
  <c r="AE13" i="3"/>
  <c r="AD13" i="3"/>
  <c r="AF13" i="3" s="1"/>
  <c r="AE12" i="3"/>
  <c r="AD12" i="3"/>
  <c r="AF12" i="3" s="1"/>
  <c r="H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P98" i="3"/>
  <c r="O98" i="3" s="1"/>
  <c r="AG60" i="3"/>
  <c r="P60" i="3"/>
  <c r="O60" i="3" s="1"/>
  <c r="AJ39" i="3"/>
  <c r="AJ38" i="3"/>
  <c r="AJ37" i="3"/>
  <c r="AJ36" i="3"/>
  <c r="AJ35" i="3"/>
  <c r="AJ34" i="3"/>
  <c r="AL33" i="3"/>
  <c r="AK33" i="3"/>
  <c r="AJ33" i="3"/>
  <c r="AJ32" i="3"/>
  <c r="AJ31" i="3"/>
  <c r="AK30" i="3"/>
  <c r="AJ30" i="3"/>
  <c r="AJ29" i="3"/>
  <c r="AJ28" i="3"/>
  <c r="AJ27" i="3"/>
  <c r="AJ26" i="3"/>
  <c r="AK25" i="3"/>
  <c r="AJ25" i="3"/>
  <c r="AJ24" i="3"/>
  <c r="AJ23" i="3"/>
  <c r="AJ22" i="3"/>
  <c r="AJ21" i="3"/>
  <c r="AJ20" i="3"/>
  <c r="AJ19" i="3"/>
  <c r="AJ18" i="3"/>
  <c r="AK17" i="3"/>
  <c r="AJ17" i="3"/>
  <c r="AJ16" i="3"/>
  <c r="AJ15" i="3"/>
  <c r="AJ14" i="3"/>
  <c r="AJ13" i="3"/>
  <c r="AK12" i="3"/>
  <c r="AJ12" i="3"/>
  <c r="AJ11" i="3"/>
  <c r="AL8" i="3"/>
  <c r="AL39" i="3" s="1"/>
  <c r="AK8" i="3"/>
  <c r="AK39" i="3" s="1"/>
  <c r="AE11" i="3"/>
  <c r="AD11" i="3"/>
  <c r="AF11" i="3" s="1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M39" i="3"/>
  <c r="O39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M31" i="3"/>
  <c r="O31" i="3" s="1"/>
  <c r="M30" i="3"/>
  <c r="O30" i="3" s="1"/>
  <c r="M29" i="3"/>
  <c r="M28" i="3"/>
  <c r="M27" i="3"/>
  <c r="M26" i="3"/>
  <c r="M25" i="3"/>
  <c r="M24" i="3"/>
  <c r="O24" i="3" s="1"/>
  <c r="M23" i="3"/>
  <c r="M22" i="3"/>
  <c r="M21" i="3"/>
  <c r="O21" i="3" s="1"/>
  <c r="M20" i="3"/>
  <c r="O20" i="3" s="1"/>
  <c r="M19" i="3"/>
  <c r="O19" i="3" s="1"/>
  <c r="M18" i="3"/>
  <c r="O18" i="3" s="1"/>
  <c r="M17" i="3"/>
  <c r="M16" i="3"/>
  <c r="M15" i="3"/>
  <c r="M14" i="3"/>
  <c r="O14" i="3" s="1"/>
  <c r="M13" i="3"/>
  <c r="O13" i="3" s="1"/>
  <c r="M12" i="3"/>
  <c r="O12" i="3" s="1"/>
  <c r="M11" i="3"/>
  <c r="O11" i="3" s="1"/>
  <c r="AG98" i="3"/>
  <c r="AF31" i="3"/>
  <c r="AF34" i="3"/>
  <c r="AK29" i="3" l="1"/>
  <c r="AK18" i="3"/>
  <c r="AL20" i="3"/>
  <c r="AK32" i="3"/>
  <c r="O26" i="3"/>
  <c r="AF22" i="3"/>
  <c r="AF23" i="3"/>
  <c r="O28" i="3"/>
  <c r="O29" i="3"/>
  <c r="AL13" i="3"/>
  <c r="AK15" i="3"/>
  <c r="O27" i="3"/>
  <c r="AK36" i="3"/>
  <c r="AF18" i="3"/>
  <c r="O17" i="3"/>
  <c r="AL27" i="3"/>
  <c r="AL14" i="3"/>
  <c r="AF21" i="3"/>
  <c r="O16" i="3"/>
  <c r="O32" i="3"/>
  <c r="AF15" i="3"/>
  <c r="AF29" i="3"/>
  <c r="O22" i="3"/>
  <c r="AF28" i="3"/>
  <c r="O23" i="3"/>
  <c r="AF27" i="3"/>
  <c r="AL19" i="3"/>
  <c r="AF26" i="3"/>
  <c r="O25" i="3"/>
  <c r="AL21" i="3"/>
  <c r="AK28" i="3"/>
  <c r="AK34" i="3"/>
  <c r="AK16" i="3"/>
  <c r="AK22" i="3"/>
  <c r="AL28" i="3"/>
  <c r="AL34" i="3"/>
  <c r="O15" i="3"/>
  <c r="AK35" i="3"/>
  <c r="AL11" i="3"/>
  <c r="AL17" i="3"/>
  <c r="AK23" i="3"/>
  <c r="AL29" i="3"/>
  <c r="AL35" i="3"/>
  <c r="AL22" i="3"/>
  <c r="AL23" i="3"/>
  <c r="AL12" i="3"/>
  <c r="AL18" i="3"/>
  <c r="AK24" i="3"/>
  <c r="AL30" i="3"/>
  <c r="AL36" i="3"/>
  <c r="AL24" i="3"/>
  <c r="AK13" i="3"/>
  <c r="AK19" i="3"/>
  <c r="AK31" i="3"/>
  <c r="AL37" i="3"/>
  <c r="AL25" i="3"/>
  <c r="AK38" i="3"/>
  <c r="AK14" i="3"/>
  <c r="AK20" i="3"/>
  <c r="AL38" i="3"/>
  <c r="AL15" i="3"/>
  <c r="AK26" i="3"/>
  <c r="AL31" i="3"/>
  <c r="AK21" i="3"/>
  <c r="AL26" i="3"/>
  <c r="AK37" i="3"/>
  <c r="AK11" i="3"/>
  <c r="AL16" i="3"/>
  <c r="AK27" i="3"/>
  <c r="AL32" i="3"/>
  <c r="AF8" i="3" l="1"/>
  <c r="O8" i="3"/>
  <c r="AF119" i="3"/>
  <c r="O110" i="3"/>
  <c r="AF88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AF107" i="3" l="1"/>
  <c r="AF105" i="3"/>
  <c r="AF109" i="3"/>
  <c r="AF108" i="3"/>
  <c r="AF110" i="3"/>
  <c r="AF106" i="3"/>
  <c r="AF111" i="3"/>
  <c r="AF113" i="3"/>
  <c r="AF112" i="3"/>
  <c r="AF114" i="3"/>
  <c r="AF120" i="3"/>
  <c r="AF121" i="3"/>
  <c r="AF123" i="3"/>
  <c r="AF125" i="3"/>
  <c r="AF102" i="3"/>
  <c r="AF126" i="3"/>
  <c r="AF104" i="3"/>
  <c r="AF98" i="3"/>
  <c r="AF122" i="3"/>
  <c r="AF124" i="3"/>
  <c r="O116" i="3"/>
  <c r="O118" i="3"/>
  <c r="O101" i="3"/>
  <c r="O103" i="3"/>
  <c r="O121" i="3"/>
  <c r="O108" i="3"/>
  <c r="O119" i="3"/>
  <c r="O102" i="3"/>
  <c r="O109" i="3"/>
  <c r="O117" i="3"/>
  <c r="O100" i="3"/>
  <c r="O105" i="3"/>
  <c r="O107" i="3"/>
  <c r="O115" i="3"/>
  <c r="O120" i="3"/>
  <c r="O122" i="3"/>
  <c r="O123" i="3"/>
  <c r="O124" i="3"/>
  <c r="O125" i="3"/>
  <c r="O126" i="3"/>
  <c r="O111" i="3"/>
  <c r="O104" i="3"/>
  <c r="O106" i="3"/>
  <c r="O112" i="3"/>
  <c r="AF70" i="3"/>
  <c r="AF71" i="3"/>
  <c r="AF87" i="3"/>
  <c r="AF86" i="3"/>
  <c r="AF73" i="3"/>
  <c r="AF75" i="3"/>
  <c r="AF74" i="3"/>
  <c r="AF60" i="3"/>
  <c r="AF61" i="3"/>
  <c r="AF62" i="3"/>
  <c r="AF79" i="3"/>
  <c r="AF80" i="3"/>
  <c r="AF81" i="3"/>
  <c r="AF115" i="3"/>
  <c r="AF82" i="3"/>
  <c r="AF116" i="3"/>
  <c r="AF67" i="3"/>
  <c r="AF100" i="3"/>
  <c r="AF84" i="3"/>
  <c r="AF101" i="3"/>
  <c r="AF76" i="3"/>
  <c r="AF77" i="3"/>
  <c r="AF78" i="3"/>
  <c r="AF63" i="3"/>
  <c r="AF64" i="3"/>
  <c r="AF65" i="3"/>
  <c r="AF66" i="3"/>
  <c r="AF99" i="3"/>
  <c r="AF83" i="3"/>
  <c r="O113" i="3"/>
  <c r="AF117" i="3"/>
  <c r="AF68" i="3"/>
  <c r="O114" i="3"/>
  <c r="AF118" i="3"/>
  <c r="AF69" i="3"/>
  <c r="AF85" i="3"/>
  <c r="O99" i="3"/>
  <c r="AF103" i="3"/>
  <c r="AF72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AG14" i="3" s="1"/>
  <c r="C13" i="3"/>
  <c r="C12" i="3"/>
  <c r="C11" i="3"/>
  <c r="C167" i="3" l="1"/>
  <c r="P11" i="3"/>
  <c r="AG11" i="3"/>
  <c r="C169" i="3"/>
  <c r="P13" i="3"/>
  <c r="AG13" i="3"/>
  <c r="C192" i="3"/>
  <c r="P36" i="3"/>
  <c r="AG36" i="3"/>
  <c r="C194" i="3"/>
  <c r="AG38" i="3"/>
  <c r="P38" i="3"/>
  <c r="C191" i="3"/>
  <c r="P35" i="3"/>
  <c r="AG35" i="3"/>
  <c r="C195" i="3"/>
  <c r="AG39" i="3"/>
  <c r="P39" i="3"/>
  <c r="C168" i="3"/>
  <c r="P12" i="3"/>
  <c r="AG12" i="3"/>
  <c r="C193" i="3"/>
  <c r="P37" i="3"/>
  <c r="AG37" i="3"/>
  <c r="C185" i="3"/>
  <c r="P29" i="3"/>
  <c r="AG29" i="3"/>
  <c r="C174" i="3"/>
  <c r="P18" i="3"/>
  <c r="AG18" i="3"/>
  <c r="C172" i="3"/>
  <c r="P16" i="3"/>
  <c r="AG16" i="3"/>
  <c r="C189" i="3"/>
  <c r="P33" i="3"/>
  <c r="AG33" i="3"/>
  <c r="C170" i="3"/>
  <c r="P14" i="3"/>
  <c r="C177" i="3"/>
  <c r="P21" i="3"/>
  <c r="AG21" i="3"/>
  <c r="C187" i="3"/>
  <c r="P31" i="3"/>
  <c r="AG31" i="3"/>
  <c r="C179" i="3"/>
  <c r="AG23" i="3"/>
  <c r="P23" i="3"/>
  <c r="C184" i="3"/>
  <c r="P28" i="3"/>
  <c r="AG28" i="3"/>
  <c r="C190" i="3"/>
  <c r="P34" i="3"/>
  <c r="AG34" i="3"/>
  <c r="C175" i="3"/>
  <c r="P19" i="3"/>
  <c r="AG19" i="3"/>
  <c r="C176" i="3"/>
  <c r="P20" i="3"/>
  <c r="AG20" i="3"/>
  <c r="C171" i="3"/>
  <c r="P15" i="3"/>
  <c r="AG15" i="3"/>
  <c r="C178" i="3"/>
  <c r="AG22" i="3"/>
  <c r="P22" i="3"/>
  <c r="C181" i="3"/>
  <c r="AG25" i="3"/>
  <c r="P25" i="3"/>
  <c r="C186" i="3"/>
  <c r="P30" i="3"/>
  <c r="AG30" i="3"/>
  <c r="C188" i="3"/>
  <c r="P32" i="3"/>
  <c r="AG32" i="3"/>
  <c r="C173" i="3"/>
  <c r="P17" i="3"/>
  <c r="AG17" i="3"/>
  <c r="C180" i="3"/>
  <c r="AG24" i="3"/>
  <c r="P24" i="3"/>
  <c r="C182" i="3"/>
  <c r="P26" i="3"/>
  <c r="AG26" i="3"/>
  <c r="C183" i="3"/>
  <c r="P27" i="3"/>
  <c r="AG27" i="3"/>
  <c r="C76" i="3"/>
  <c r="C114" i="3"/>
  <c r="C62" i="3"/>
  <c r="C100" i="3"/>
  <c r="C64" i="3"/>
  <c r="C102" i="3"/>
  <c r="C66" i="3"/>
  <c r="C104" i="3"/>
  <c r="C81" i="3"/>
  <c r="C119" i="3"/>
  <c r="C83" i="3"/>
  <c r="C121" i="3"/>
  <c r="C60" i="3"/>
  <c r="C98" i="3"/>
  <c r="C61" i="3"/>
  <c r="C99" i="3"/>
  <c r="C78" i="3"/>
  <c r="C116" i="3"/>
  <c r="C82" i="3"/>
  <c r="C120" i="3"/>
  <c r="C84" i="3"/>
  <c r="C122" i="3"/>
  <c r="C85" i="3"/>
  <c r="C123" i="3"/>
  <c r="C86" i="3"/>
  <c r="C124" i="3"/>
  <c r="C79" i="3"/>
  <c r="C117" i="3"/>
  <c r="C71" i="3"/>
  <c r="C109" i="3"/>
  <c r="C87" i="3"/>
  <c r="C125" i="3"/>
  <c r="C77" i="3"/>
  <c r="C115" i="3"/>
  <c r="C65" i="3"/>
  <c r="C103" i="3"/>
  <c r="C88" i="3"/>
  <c r="C126" i="3"/>
  <c r="C80" i="3"/>
  <c r="C118" i="3"/>
  <c r="C69" i="3"/>
  <c r="C107" i="3"/>
  <c r="C72" i="3"/>
  <c r="C110" i="3"/>
  <c r="C63" i="3"/>
  <c r="C101" i="3"/>
  <c r="C67" i="3"/>
  <c r="C105" i="3"/>
  <c r="C68" i="3"/>
  <c r="C106" i="3"/>
  <c r="C70" i="3"/>
  <c r="C108" i="3"/>
  <c r="C74" i="3"/>
  <c r="C112" i="3"/>
  <c r="C73" i="3"/>
  <c r="C111" i="3"/>
  <c r="C75" i="3"/>
  <c r="C113" i="3"/>
  <c r="P8" i="3" l="1"/>
  <c r="AG8" i="3"/>
</calcChain>
</file>

<file path=xl/sharedStrings.xml><?xml version="1.0" encoding="utf-8"?>
<sst xmlns="http://schemas.openxmlformats.org/spreadsheetml/2006/main" count="240" uniqueCount="62">
  <si>
    <t>Index</t>
  </si>
  <si>
    <t>Count</t>
  </si>
  <si>
    <t>Volume mm^3</t>
  </si>
  <si>
    <t>Volume cc</t>
  </si>
  <si>
    <t>Min</t>
  </si>
  <si>
    <t>Max</t>
  </si>
  <si>
    <t>StdDev</t>
  </si>
  <si>
    <t>ctr-ctr</t>
  </si>
  <si>
    <t>Z (mm)</t>
  </si>
  <si>
    <t>ADC (um^2/ms)</t>
  </si>
  <si>
    <t>"-5% Error"</t>
  </si>
  <si>
    <t>"0% Error"</t>
  </si>
  <si>
    <t>"+5% Error"</t>
  </si>
  <si>
    <t>Pass 1</t>
  </si>
  <si>
    <t>Pass 2</t>
  </si>
  <si>
    <t>Mean DWI Signal</t>
  </si>
  <si>
    <t>SNR Pass 1 Low b-value</t>
  </si>
  <si>
    <t>SNR Pass 1 Hign b-value</t>
  </si>
  <si>
    <t>SNR Pass 2 Low b-value</t>
  </si>
  <si>
    <t>SNR Pass 2 Hign b-value</t>
  </si>
  <si>
    <t>LobSNR1</t>
  </si>
  <si>
    <t>LobSNR2</t>
  </si>
  <si>
    <t>Hib SNR1</t>
  </si>
  <si>
    <t>Hib SNR2</t>
  </si>
  <si>
    <t>Noise = SpatialStdev / { [2 - (pi/2)] }^0.5</t>
  </si>
  <si>
    <t>SNR = MeanSignal / NoiseSlice1</t>
  </si>
  <si>
    <t>Noise</t>
  </si>
  <si>
    <t>MultiPass SNR via SNR_by_Multiple_MHDs.m-generated MHDs:</t>
  </si>
  <si>
    <t>Spatial Mean:</t>
  </si>
  <si>
    <t>Signal</t>
  </si>
  <si>
    <t>SNR</t>
  </si>
  <si>
    <t>DWI High b-value=2000:</t>
  </si>
  <si>
    <t>MultiPassSNRLowb</t>
  </si>
  <si>
    <t>MultiPassSNRHighb</t>
  </si>
  <si>
    <t>DWI low b-value = 0:</t>
  </si>
  <si>
    <t>IncludeDatum</t>
  </si>
  <si>
    <t>Y</t>
  </si>
  <si>
    <t>Included in Fit Data Only</t>
  </si>
  <si>
    <t>Path:</t>
  </si>
  <si>
    <t>Label:</t>
  </si>
  <si>
    <t>Misc Site Notes:</t>
  </si>
  <si>
    <t>ROI mean ADC</t>
  </si>
  <si>
    <t>ROI Stdev</t>
  </si>
  <si>
    <t>Include ROI</t>
  </si>
  <si>
    <t>Multiplier for ADC in um^2/ms units:</t>
  </si>
  <si>
    <t>TrueValue</t>
  </si>
  <si>
    <t xml:space="preserve"> -5% error</t>
  </si>
  <si>
    <t xml:space="preserve"> +5% error</t>
  </si>
  <si>
    <t>SqrError</t>
  </si>
  <si>
    <t>RMSE of ADC</t>
  </si>
  <si>
    <t>Loc</t>
  </si>
  <si>
    <t xml:space="preserve"> as % of Truth</t>
  </si>
  <si>
    <t>Over Range (mm)</t>
  </si>
  <si>
    <t>SpareCopy</t>
  </si>
  <si>
    <t>Predicted bias of D=1.1xum2/ms vs SNR</t>
  </si>
  <si>
    <t>Bias %</t>
  </si>
  <si>
    <t xml:space="preserve"> adc_vs_noise_multib(5,0:1000:2000,1,1);</t>
  </si>
  <si>
    <t>Paste Data Into This Color</t>
  </si>
  <si>
    <t>Select Data to Include via "Y" in this color</t>
  </si>
  <si>
    <t>Draw large square ROI (label=1) on signal-free most inferior slice (slice index=1) and draw 4mm diam circ ROIs on slices 2-29 (even though no measurable ADC several edge slices).</t>
  </si>
  <si>
    <t>N</t>
  </si>
  <si>
    <t>UMichMRS_Day1Scan1_UMmade_DWIlob-label.mhd (same as SUR)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</si>
</sst>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5" borderId="0" xfId="0" applyFill="1" applyAlignment="1">
      <alignment horizontal="center"/>
    </xf>
    <xf numFmtId="164" fontId="0" fillId="0" borderId="0" xfId="0" applyNumberFormat="1" applyFill="1"/>
    <xf numFmtId="0" fontId="0" fillId="7" borderId="0" xfId="0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/>
    <xf numFmtId="0" fontId="0" fillId="6" borderId="2" xfId="0" applyFill="1" applyBorder="1" applyAlignment="1">
      <alignment horizontal="right"/>
    </xf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 applyAlignment="1">
      <alignment horizontal="right"/>
    </xf>
    <xf numFmtId="0" fontId="0" fillId="6" borderId="0" xfId="0" applyFill="1" applyBorder="1" applyAlignment="1">
      <alignment horizontal="left"/>
    </xf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11" fontId="0" fillId="0" borderId="0" xfId="0" applyNumberFormat="1" applyAlignment="1">
      <alignment horizontal="center"/>
    </xf>
    <xf numFmtId="11" fontId="0" fillId="7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UMICH 3T MRS Pass 1 </a:t>
            </a:r>
          </a:p>
        </c:rich>
      </c:tx>
      <c:layout>
        <c:manualLayout>
          <c:xMode val="edge"/>
          <c:yMode val="edge"/>
          <c:x val="7.1331754138825434E-2"/>
          <c:y val="3.80952095274019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5.9678811363177243E-2"/>
                  <c:y val="-0.549603637342604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'20210223_NoInterp'!$M$11:$M$39</c:f>
              <c:numCache>
                <c:formatCode>General</c:formatCode>
                <c:ptCount val="29"/>
                <c:pt idx="0">
                  <c:v>#N/A</c:v>
                </c:pt>
                <c:pt idx="1">
                  <c:v>0.90533734863300008</c:v>
                </c:pt>
                <c:pt idx="2">
                  <c:v>0.95093735839800009</c:v>
                </c:pt>
                <c:pt idx="3">
                  <c:v>1.0064574121100001</c:v>
                </c:pt>
                <c:pt idx="4">
                  <c:v>1.0644493570100002</c:v>
                </c:pt>
                <c:pt idx="5">
                  <c:v>1.0931138024</c:v>
                </c:pt>
                <c:pt idx="6">
                  <c:v>1.14391000836</c:v>
                </c:pt>
                <c:pt idx="7">
                  <c:v>1.15554432617</c:v>
                </c:pt>
                <c:pt idx="8">
                  <c:v>1.1933896672200002</c:v>
                </c:pt>
                <c:pt idx="9">
                  <c:v>1.20573487075</c:v>
                </c:pt>
                <c:pt idx="10">
                  <c:v>1.19216907959</c:v>
                </c:pt>
                <c:pt idx="11">
                  <c:v>1.2069762315000001</c:v>
                </c:pt>
                <c:pt idx="12">
                  <c:v>1.2107430053700001</c:v>
                </c:pt>
                <c:pt idx="13">
                  <c:v>1.23757235014</c:v>
                </c:pt>
                <c:pt idx="14">
                  <c:v>1.27426311317</c:v>
                </c:pt>
                <c:pt idx="15">
                  <c:v>1.20277772491</c:v>
                </c:pt>
                <c:pt idx="16">
                  <c:v>1.2154604492200001</c:v>
                </c:pt>
                <c:pt idx="17">
                  <c:v>1.21099042917</c:v>
                </c:pt>
                <c:pt idx="18">
                  <c:v>1.20038781973</c:v>
                </c:pt>
                <c:pt idx="19">
                  <c:v>1.2035995158700001</c:v>
                </c:pt>
                <c:pt idx="20">
                  <c:v>1.21570932617</c:v>
                </c:pt>
                <c:pt idx="21">
                  <c:v>1.1546178501700002</c:v>
                </c:pt>
                <c:pt idx="22">
                  <c:v>1.1721168066400001</c:v>
                </c:pt>
                <c:pt idx="23">
                  <c:v>1.11658938287</c:v>
                </c:pt>
                <c:pt idx="24">
                  <c:v>1.1370849351100001</c:v>
                </c:pt>
                <c:pt idx="25">
                  <c:v>1.07161932373</c:v>
                </c:pt>
                <c:pt idx="26">
                  <c:v>1.0152879138199999</c:v>
                </c:pt>
                <c:pt idx="27">
                  <c:v>0.95112286376999999</c:v>
                </c:pt>
                <c:pt idx="28">
                  <c:v>0.94303149538599995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0A-4BAB-A2DD-2EDACB48A730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0A-4BAB-A2DD-2EDACB48A730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0A-4BAB-A2DD-2EDACB48A730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0A-4BAB-A2DD-2EDACB48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Low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'20210223_NoInterp'!$O$59</c:f>
              <c:strCache>
                <c:ptCount val="1"/>
                <c:pt idx="0">
                  <c:v>LobSNR1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'20210223_NoInterp'!$O$60:$O$88</c:f>
              <c:numCache>
                <c:formatCode>General</c:formatCode>
                <c:ptCount val="29"/>
                <c:pt idx="0">
                  <c:v>2.0531155170856237</c:v>
                </c:pt>
                <c:pt idx="1">
                  <c:v>237.81799396551861</c:v>
                </c:pt>
                <c:pt idx="2">
                  <c:v>226.68140563471439</c:v>
                </c:pt>
                <c:pt idx="3">
                  <c:v>211.8564329530673</c:v>
                </c:pt>
                <c:pt idx="4">
                  <c:v>201.22002130627803</c:v>
                </c:pt>
                <c:pt idx="5">
                  <c:v>191.33277923287739</c:v>
                </c:pt>
                <c:pt idx="6">
                  <c:v>183.43478474344619</c:v>
                </c:pt>
                <c:pt idx="7">
                  <c:v>176.88907110405646</c:v>
                </c:pt>
                <c:pt idx="8">
                  <c:v>171.90426578966662</c:v>
                </c:pt>
                <c:pt idx="9">
                  <c:v>168.29819812316532</c:v>
                </c:pt>
                <c:pt idx="10">
                  <c:v>165.24309979937351</c:v>
                </c:pt>
                <c:pt idx="11">
                  <c:v>163.95015743323947</c:v>
                </c:pt>
                <c:pt idx="12">
                  <c:v>162.41423057440824</c:v>
                </c:pt>
                <c:pt idx="13">
                  <c:v>160.51848119366034</c:v>
                </c:pt>
                <c:pt idx="14">
                  <c:v>160.4697115594204</c:v>
                </c:pt>
                <c:pt idx="15">
                  <c:v>159.38574352446591</c:v>
                </c:pt>
                <c:pt idx="16">
                  <c:v>159.95185559673217</c:v>
                </c:pt>
                <c:pt idx="17">
                  <c:v>160.73697764908792</c:v>
                </c:pt>
                <c:pt idx="18">
                  <c:v>161.44299889789914</c:v>
                </c:pt>
                <c:pt idx="19">
                  <c:v>162.90746032867494</c:v>
                </c:pt>
                <c:pt idx="20">
                  <c:v>164.19761173243461</c:v>
                </c:pt>
                <c:pt idx="21">
                  <c:v>165.47448267316994</c:v>
                </c:pt>
                <c:pt idx="22">
                  <c:v>168.31193344742167</c:v>
                </c:pt>
                <c:pt idx="23">
                  <c:v>171.12859043107196</c:v>
                </c:pt>
                <c:pt idx="24">
                  <c:v>171.35469357572686</c:v>
                </c:pt>
                <c:pt idx="25">
                  <c:v>168.19413171082104</c:v>
                </c:pt>
                <c:pt idx="26">
                  <c:v>160.7399248618473</c:v>
                </c:pt>
                <c:pt idx="27">
                  <c:v>148.62297984841106</c:v>
                </c:pt>
                <c:pt idx="28">
                  <c:v>138.31083508700857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5-43AE-BFCE-7208C494647B}"/>
            </c:ext>
          </c:extLst>
        </c:ser>
        <c:ser>
          <c:idx val="1"/>
          <c:order val="1"/>
          <c:tx>
            <c:strRef>
              <c:f>'20210223_NoInterp'!$AF$59</c:f>
              <c:strCache>
                <c:ptCount val="1"/>
                <c:pt idx="0">
                  <c:v>LobSNR2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'20210223_NoInterp'!$AF$60:$AF$88</c:f>
              <c:numCache>
                <c:formatCode>General</c:formatCode>
                <c:ptCount val="29"/>
                <c:pt idx="0">
                  <c:v>2.0837070652432237</c:v>
                </c:pt>
                <c:pt idx="1">
                  <c:v>235.26618194832602</c:v>
                </c:pt>
                <c:pt idx="2">
                  <c:v>223.29224441014895</c:v>
                </c:pt>
                <c:pt idx="3">
                  <c:v>209.7830789002397</c:v>
                </c:pt>
                <c:pt idx="4">
                  <c:v>197.43610181453386</c:v>
                </c:pt>
                <c:pt idx="5">
                  <c:v>188.20861040142208</c:v>
                </c:pt>
                <c:pt idx="6">
                  <c:v>178.54530328969767</c:v>
                </c:pt>
                <c:pt idx="7">
                  <c:v>173.70252286057169</c:v>
                </c:pt>
                <c:pt idx="8">
                  <c:v>168.40820320815021</c:v>
                </c:pt>
                <c:pt idx="9">
                  <c:v>164.10401848344452</c:v>
                </c:pt>
                <c:pt idx="10">
                  <c:v>161.25715067747785</c:v>
                </c:pt>
                <c:pt idx="11">
                  <c:v>159.88865577338507</c:v>
                </c:pt>
                <c:pt idx="12">
                  <c:v>158.546262474147</c:v>
                </c:pt>
                <c:pt idx="13">
                  <c:v>157.54479384109092</c:v>
                </c:pt>
                <c:pt idx="14">
                  <c:v>157.24003048254943</c:v>
                </c:pt>
                <c:pt idx="15">
                  <c:v>156.07553136204083</c:v>
                </c:pt>
                <c:pt idx="16">
                  <c:v>156.40002977811713</c:v>
                </c:pt>
                <c:pt idx="17">
                  <c:v>156.48223622265809</c:v>
                </c:pt>
                <c:pt idx="18">
                  <c:v>157.44286447888695</c:v>
                </c:pt>
                <c:pt idx="19">
                  <c:v>159.43359659215193</c:v>
                </c:pt>
                <c:pt idx="20">
                  <c:v>161.08722083553525</c:v>
                </c:pt>
                <c:pt idx="21">
                  <c:v>163.33704492635388</c:v>
                </c:pt>
                <c:pt idx="22">
                  <c:v>165.41004735572241</c:v>
                </c:pt>
                <c:pt idx="23">
                  <c:v>167.89105129396177</c:v>
                </c:pt>
                <c:pt idx="24">
                  <c:v>168.62128185553908</c:v>
                </c:pt>
                <c:pt idx="25">
                  <c:v>166.87567894958559</c:v>
                </c:pt>
                <c:pt idx="26">
                  <c:v>159.78105057885722</c:v>
                </c:pt>
                <c:pt idx="27">
                  <c:v>147.90043809597293</c:v>
                </c:pt>
                <c:pt idx="28">
                  <c:v>138.16607997039563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5-43AE-BFCE-7208C494647B}"/>
            </c:ext>
          </c:extLst>
        </c:ser>
        <c:ser>
          <c:idx val="2"/>
          <c:order val="2"/>
          <c:tx>
            <c:strRef>
              <c:f>'20210223_NoInterp'!$AT$59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'20210223_NoInterp'!$AT$60:$AT$88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5-43AE-BFCE-7208C494647B}"/>
            </c:ext>
          </c:extLst>
        </c:ser>
        <c:ser>
          <c:idx val="3"/>
          <c:order val="3"/>
          <c:tx>
            <c:strRef>
              <c:f>'20210223_NoInterp'!$BH$59</c:f>
              <c:strCache>
                <c:ptCount val="1"/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'20210223_NoInterp'!$BH$60:$BH$88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65-43AE-BFCE-7208C4946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High b-value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'20210223_NoInterp'!$O$97</c:f>
              <c:strCache>
                <c:ptCount val="1"/>
                <c:pt idx="0">
                  <c:v>Hib SNR1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'20210223_NoInterp'!$O$98:$O$126</c:f>
              <c:numCache>
                <c:formatCode>General</c:formatCode>
                <c:ptCount val="29"/>
                <c:pt idx="0">
                  <c:v>1.556671509511723</c:v>
                </c:pt>
                <c:pt idx="1">
                  <c:v>35.93791333204863</c:v>
                </c:pt>
                <c:pt idx="2">
                  <c:v>31.195708253931837</c:v>
                </c:pt>
                <c:pt idx="3">
                  <c:v>26.092851697553222</c:v>
                </c:pt>
                <c:pt idx="4">
                  <c:v>22.116136958127527</c:v>
                </c:pt>
                <c:pt idx="5">
                  <c:v>19.894760041257555</c:v>
                </c:pt>
                <c:pt idx="6">
                  <c:v>17.223774032098493</c:v>
                </c:pt>
                <c:pt idx="7">
                  <c:v>16.196132907093396</c:v>
                </c:pt>
                <c:pt idx="8">
                  <c:v>14.609062972212712</c:v>
                </c:pt>
                <c:pt idx="9">
                  <c:v>13.968960562951755</c:v>
                </c:pt>
                <c:pt idx="10">
                  <c:v>14.054897453072886</c:v>
                </c:pt>
                <c:pt idx="11">
                  <c:v>13.581258739598157</c:v>
                </c:pt>
                <c:pt idx="12">
                  <c:v>13.317757528713408</c:v>
                </c:pt>
                <c:pt idx="13">
                  <c:v>12.517049937530723</c:v>
                </c:pt>
                <c:pt idx="14">
                  <c:v>11.638241790202924</c:v>
                </c:pt>
                <c:pt idx="15">
                  <c:v>13.292196826670096</c:v>
                </c:pt>
                <c:pt idx="16">
                  <c:v>12.996262361454383</c:v>
                </c:pt>
                <c:pt idx="17">
                  <c:v>13.18469920227866</c:v>
                </c:pt>
                <c:pt idx="18">
                  <c:v>13.525429491605783</c:v>
                </c:pt>
                <c:pt idx="19">
                  <c:v>13.549833510457608</c:v>
                </c:pt>
                <c:pt idx="20">
                  <c:v>13.344723110764537</c:v>
                </c:pt>
                <c:pt idx="21">
                  <c:v>15.181950675162751</c:v>
                </c:pt>
                <c:pt idx="22">
                  <c:v>14.916085919177808</c:v>
                </c:pt>
                <c:pt idx="23">
                  <c:v>16.930092457058013</c:v>
                </c:pt>
                <c:pt idx="24">
                  <c:v>16.310011768744644</c:v>
                </c:pt>
                <c:pt idx="25">
                  <c:v>18.192532358576109</c:v>
                </c:pt>
                <c:pt idx="26">
                  <c:v>19.461561887418387</c:v>
                </c:pt>
                <c:pt idx="27">
                  <c:v>20.462849632311059</c:v>
                </c:pt>
                <c:pt idx="28">
                  <c:v>19.363853715996953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4-404B-B0F5-D02B411C4D2A}"/>
            </c:ext>
          </c:extLst>
        </c:ser>
        <c:ser>
          <c:idx val="1"/>
          <c:order val="1"/>
          <c:tx>
            <c:strRef>
              <c:f>'20210223_NoInterp'!$AF$97</c:f>
              <c:strCache>
                <c:ptCount val="1"/>
                <c:pt idx="0">
                  <c:v>Hib SNR2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'20210223_NoInterp'!$AF$98:$AF$126</c:f>
              <c:numCache>
                <c:formatCode>General</c:formatCode>
                <c:ptCount val="29"/>
                <c:pt idx="0">
                  <c:v>1.6089044536507149</c:v>
                </c:pt>
                <c:pt idx="1">
                  <c:v>34.431270605396058</c:v>
                </c:pt>
                <c:pt idx="2">
                  <c:v>30.269120553816173</c:v>
                </c:pt>
                <c:pt idx="3">
                  <c:v>25.859200001081916</c:v>
                </c:pt>
                <c:pt idx="4">
                  <c:v>22.728736082265858</c:v>
                </c:pt>
                <c:pt idx="5">
                  <c:v>20.107042299015013</c:v>
                </c:pt>
                <c:pt idx="6">
                  <c:v>16.957266780963018</c:v>
                </c:pt>
                <c:pt idx="7">
                  <c:v>16.192786495459604</c:v>
                </c:pt>
                <c:pt idx="8">
                  <c:v>15.496633222116115</c:v>
                </c:pt>
                <c:pt idx="9">
                  <c:v>13.272788866358805</c:v>
                </c:pt>
                <c:pt idx="10">
                  <c:v>13.721404770188384</c:v>
                </c:pt>
                <c:pt idx="11">
                  <c:v>12.997648325744331</c:v>
                </c:pt>
                <c:pt idx="12">
                  <c:v>13.043837562647331</c:v>
                </c:pt>
                <c:pt idx="13">
                  <c:v>12.532963165618671</c:v>
                </c:pt>
                <c:pt idx="14">
                  <c:v>12.309102424688836</c:v>
                </c:pt>
                <c:pt idx="15">
                  <c:v>12.963962177942044</c:v>
                </c:pt>
                <c:pt idx="16">
                  <c:v>12.526883766908707</c:v>
                </c:pt>
                <c:pt idx="17">
                  <c:v>12.586753450603162</c:v>
                </c:pt>
                <c:pt idx="18">
                  <c:v>13.026059565724038</c:v>
                </c:pt>
                <c:pt idx="19">
                  <c:v>13.075543881125441</c:v>
                </c:pt>
                <c:pt idx="20">
                  <c:v>13.520236651168215</c:v>
                </c:pt>
                <c:pt idx="21">
                  <c:v>14.66187905205428</c:v>
                </c:pt>
                <c:pt idx="22">
                  <c:v>15.268055718131226</c:v>
                </c:pt>
                <c:pt idx="23">
                  <c:v>16.461171823159738</c:v>
                </c:pt>
                <c:pt idx="24">
                  <c:v>16.622127480817927</c:v>
                </c:pt>
                <c:pt idx="25">
                  <c:v>18.546064521418394</c:v>
                </c:pt>
                <c:pt idx="26">
                  <c:v>19.646878358301596</c:v>
                </c:pt>
                <c:pt idx="27">
                  <c:v>18.86062332013293</c:v>
                </c:pt>
                <c:pt idx="28">
                  <c:v>19.361319313884415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4-404B-B0F5-D02B411C4D2A}"/>
            </c:ext>
          </c:extLst>
        </c:ser>
        <c:ser>
          <c:idx val="2"/>
          <c:order val="2"/>
          <c:tx>
            <c:strRef>
              <c:f>'20210223_NoInterp'!$AT$97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'20210223_NoInterp'!$AT$98:$AT$126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04-404B-B0F5-D02B411C4D2A}"/>
            </c:ext>
          </c:extLst>
        </c:ser>
        <c:ser>
          <c:idx val="3"/>
          <c:order val="3"/>
          <c:tx>
            <c:strRef>
              <c:f>'20210223_NoInterp'!$BH$97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'20210223_NoInterp'!$C$60:$C$88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'20210223_NoInterp'!$BH$98:$BH$126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04-404B-B0F5-D02B411C4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93688"/>
        <c:axId val="700090736"/>
      </c:scatterChart>
      <c:valAx>
        <c:axId val="700093688"/>
        <c:scaling>
          <c:orientation val="minMax"/>
          <c:max val="28"/>
          <c:min val="-28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0736"/>
        <c:crosses val="autoZero"/>
        <c:crossBetween val="midCat"/>
        <c:majorUnit val="4"/>
      </c:valAx>
      <c:valAx>
        <c:axId val="70009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093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ADC Pass 2 No Interpolation </a:t>
            </a:r>
          </a:p>
        </c:rich>
      </c:tx>
      <c:layout>
        <c:manualLayout>
          <c:xMode val="edge"/>
          <c:yMode val="edge"/>
          <c:x val="2.6716243966696123E-2"/>
          <c:y val="3.367697230002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'20210223_NoInterp'!$J$10</c:f>
              <c:strCache>
                <c:ptCount val="1"/>
                <c:pt idx="0">
                  <c:v>ROI mean ADC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4.0369446134135484E-2"/>
                  <c:y val="-0.56420406805703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'20210223_NoInterp'!$AD$11:$AD$39</c:f>
              <c:numCache>
                <c:formatCode>General</c:formatCode>
                <c:ptCount val="29"/>
                <c:pt idx="0">
                  <c:v>#N/A</c:v>
                </c:pt>
                <c:pt idx="1">
                  <c:v>0.91995323120100003</c:v>
                </c:pt>
                <c:pt idx="2">
                  <c:v>0.95722103271500003</c:v>
                </c:pt>
                <c:pt idx="3">
                  <c:v>1.0046530127</c:v>
                </c:pt>
                <c:pt idx="4">
                  <c:v>1.0387094290600001</c:v>
                </c:pt>
                <c:pt idx="5">
                  <c:v>1.0764645726099999</c:v>
                </c:pt>
                <c:pt idx="6">
                  <c:v>1.13644169734</c:v>
                </c:pt>
                <c:pt idx="7">
                  <c:v>1.1447894043</c:v>
                </c:pt>
                <c:pt idx="8">
                  <c:v>1.15135078548</c:v>
                </c:pt>
                <c:pt idx="9">
                  <c:v>1.2160785136300001</c:v>
                </c:pt>
                <c:pt idx="10">
                  <c:v>1.19123081299</c:v>
                </c:pt>
                <c:pt idx="11">
                  <c:v>1.2144109708299999</c:v>
                </c:pt>
                <c:pt idx="12">
                  <c:v>1.2079127392600002</c:v>
                </c:pt>
                <c:pt idx="13">
                  <c:v>1.2241868450500002</c:v>
                </c:pt>
                <c:pt idx="14">
                  <c:v>1.2338959726200001</c:v>
                </c:pt>
                <c:pt idx="15">
                  <c:v>1.20246802256</c:v>
                </c:pt>
                <c:pt idx="16">
                  <c:v>1.2210324829100001</c:v>
                </c:pt>
                <c:pt idx="17">
                  <c:v>1.2193018876700001</c:v>
                </c:pt>
                <c:pt idx="18">
                  <c:v>1.20547432063</c:v>
                </c:pt>
                <c:pt idx="19">
                  <c:v>1.2099778793</c:v>
                </c:pt>
                <c:pt idx="20">
                  <c:v>1.1972003759800001</c:v>
                </c:pt>
                <c:pt idx="21">
                  <c:v>1.1637749372200001</c:v>
                </c:pt>
                <c:pt idx="22">
                  <c:v>1.1494911132800001</c:v>
                </c:pt>
                <c:pt idx="23">
                  <c:v>1.1191585718300001</c:v>
                </c:pt>
                <c:pt idx="24">
                  <c:v>1.1172660405100001</c:v>
                </c:pt>
                <c:pt idx="25">
                  <c:v>1.05678563984</c:v>
                </c:pt>
                <c:pt idx="26">
                  <c:v>1.0060505554200001</c:v>
                </c:pt>
                <c:pt idx="27">
                  <c:v>0.9878253396840001</c:v>
                </c:pt>
                <c:pt idx="28">
                  <c:v>0.94077595488900001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3-4AAA-9B69-17B9AA1B6193}"/>
            </c:ext>
          </c:extLst>
        </c:ser>
        <c:ser>
          <c:idx val="1"/>
          <c:order val="1"/>
          <c:tx>
            <c:strRef>
              <c:f>'20210223_NoInterp'!$AJ$10</c:f>
              <c:strCache>
                <c:ptCount val="1"/>
                <c:pt idx="0">
                  <c:v>"0%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'20210223_NoInterp'!$AJ$11:$AJ$39</c:f>
              <c:numCache>
                <c:formatCode>General</c:formatCode>
                <c:ptCount val="2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3-4AAA-9B69-17B9AA1B6193}"/>
            </c:ext>
          </c:extLst>
        </c:ser>
        <c:ser>
          <c:idx val="2"/>
          <c:order val="2"/>
          <c:tx>
            <c:strRef>
              <c:f>'20210223_NoInterp'!$AK$10</c:f>
              <c:strCache>
                <c:ptCount val="1"/>
                <c:pt idx="0">
                  <c:v>"-5%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'20210223_NoInterp'!$AK$11:$AK$39</c:f>
              <c:numCache>
                <c:formatCode>General</c:formatCode>
                <c:ptCount val="29"/>
                <c:pt idx="0">
                  <c:v>1.0449999999999999</c:v>
                </c:pt>
                <c:pt idx="1">
                  <c:v>1.0449999999999999</c:v>
                </c:pt>
                <c:pt idx="2">
                  <c:v>1.0449999999999999</c:v>
                </c:pt>
                <c:pt idx="3">
                  <c:v>1.0449999999999999</c:v>
                </c:pt>
                <c:pt idx="4">
                  <c:v>1.0449999999999999</c:v>
                </c:pt>
                <c:pt idx="5">
                  <c:v>1.0449999999999999</c:v>
                </c:pt>
                <c:pt idx="6">
                  <c:v>1.0449999999999999</c:v>
                </c:pt>
                <c:pt idx="7">
                  <c:v>1.0449999999999999</c:v>
                </c:pt>
                <c:pt idx="8">
                  <c:v>1.0449999999999999</c:v>
                </c:pt>
                <c:pt idx="9">
                  <c:v>1.0449999999999999</c:v>
                </c:pt>
                <c:pt idx="10">
                  <c:v>1.0449999999999999</c:v>
                </c:pt>
                <c:pt idx="11">
                  <c:v>1.0449999999999999</c:v>
                </c:pt>
                <c:pt idx="12">
                  <c:v>1.0449999999999999</c:v>
                </c:pt>
                <c:pt idx="13">
                  <c:v>1.0449999999999999</c:v>
                </c:pt>
                <c:pt idx="14">
                  <c:v>1.0449999999999999</c:v>
                </c:pt>
                <c:pt idx="15">
                  <c:v>1.0449999999999999</c:v>
                </c:pt>
                <c:pt idx="16">
                  <c:v>1.0449999999999999</c:v>
                </c:pt>
                <c:pt idx="17">
                  <c:v>1.0449999999999999</c:v>
                </c:pt>
                <c:pt idx="18">
                  <c:v>1.0449999999999999</c:v>
                </c:pt>
                <c:pt idx="19">
                  <c:v>1.0449999999999999</c:v>
                </c:pt>
                <c:pt idx="20">
                  <c:v>1.0449999999999999</c:v>
                </c:pt>
                <c:pt idx="21">
                  <c:v>1.0449999999999999</c:v>
                </c:pt>
                <c:pt idx="22">
                  <c:v>1.0449999999999999</c:v>
                </c:pt>
                <c:pt idx="23">
                  <c:v>1.0449999999999999</c:v>
                </c:pt>
                <c:pt idx="24">
                  <c:v>1.0449999999999999</c:v>
                </c:pt>
                <c:pt idx="25">
                  <c:v>1.0449999999999999</c:v>
                </c:pt>
                <c:pt idx="26">
                  <c:v>1.0449999999999999</c:v>
                </c:pt>
                <c:pt idx="27">
                  <c:v>1.0449999999999999</c:v>
                </c:pt>
                <c:pt idx="28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3-4AAA-9B69-17B9AA1B6193}"/>
            </c:ext>
          </c:extLst>
        </c:ser>
        <c:ser>
          <c:idx val="3"/>
          <c:order val="3"/>
          <c:tx>
            <c:strRef>
              <c:f>'20210223_NoInterp'!$AL$10</c:f>
              <c:strCache>
                <c:ptCount val="1"/>
                <c:pt idx="0">
                  <c:v>"+5% Error"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'20210223_NoInterp'!$C$11:$C$39</c:f>
              <c:numCache>
                <c:formatCode>0.0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'20210223_NoInterp'!$AL$11:$AL$39</c:f>
              <c:numCache>
                <c:formatCode>General</c:formatCode>
                <c:ptCount val="29"/>
                <c:pt idx="0">
                  <c:v>1.1550000000000002</c:v>
                </c:pt>
                <c:pt idx="1">
                  <c:v>1.1550000000000002</c:v>
                </c:pt>
                <c:pt idx="2">
                  <c:v>1.1550000000000002</c:v>
                </c:pt>
                <c:pt idx="3">
                  <c:v>1.1550000000000002</c:v>
                </c:pt>
                <c:pt idx="4">
                  <c:v>1.1550000000000002</c:v>
                </c:pt>
                <c:pt idx="5">
                  <c:v>1.1550000000000002</c:v>
                </c:pt>
                <c:pt idx="6">
                  <c:v>1.1550000000000002</c:v>
                </c:pt>
                <c:pt idx="7">
                  <c:v>1.1550000000000002</c:v>
                </c:pt>
                <c:pt idx="8">
                  <c:v>1.1550000000000002</c:v>
                </c:pt>
                <c:pt idx="9">
                  <c:v>1.1550000000000002</c:v>
                </c:pt>
                <c:pt idx="10">
                  <c:v>1.1550000000000002</c:v>
                </c:pt>
                <c:pt idx="11">
                  <c:v>1.1550000000000002</c:v>
                </c:pt>
                <c:pt idx="12">
                  <c:v>1.1550000000000002</c:v>
                </c:pt>
                <c:pt idx="13">
                  <c:v>1.1550000000000002</c:v>
                </c:pt>
                <c:pt idx="14">
                  <c:v>1.1550000000000002</c:v>
                </c:pt>
                <c:pt idx="15">
                  <c:v>1.1550000000000002</c:v>
                </c:pt>
                <c:pt idx="16">
                  <c:v>1.1550000000000002</c:v>
                </c:pt>
                <c:pt idx="17">
                  <c:v>1.1550000000000002</c:v>
                </c:pt>
                <c:pt idx="18">
                  <c:v>1.1550000000000002</c:v>
                </c:pt>
                <c:pt idx="19">
                  <c:v>1.1550000000000002</c:v>
                </c:pt>
                <c:pt idx="20">
                  <c:v>1.1550000000000002</c:v>
                </c:pt>
                <c:pt idx="21">
                  <c:v>1.1550000000000002</c:v>
                </c:pt>
                <c:pt idx="22">
                  <c:v>1.1550000000000002</c:v>
                </c:pt>
                <c:pt idx="23">
                  <c:v>1.1550000000000002</c:v>
                </c:pt>
                <c:pt idx="24">
                  <c:v>1.1550000000000002</c:v>
                </c:pt>
                <c:pt idx="25">
                  <c:v>1.1550000000000002</c:v>
                </c:pt>
                <c:pt idx="26">
                  <c:v>1.1550000000000002</c:v>
                </c:pt>
                <c:pt idx="27">
                  <c:v>1.1550000000000002</c:v>
                </c:pt>
                <c:pt idx="28">
                  <c:v>1.1550000000000002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3-4AAA-9B69-17B9AA1B6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70584"/>
        <c:axId val="346268624"/>
      </c:scatterChart>
      <c:valAx>
        <c:axId val="346270584"/>
        <c:scaling>
          <c:orientation val="minMax"/>
          <c:max val="28"/>
          <c:min val="-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z-location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68624"/>
        <c:crosses val="autoZero"/>
        <c:crossBetween val="midCat"/>
        <c:majorUnit val="4"/>
      </c:valAx>
      <c:valAx>
        <c:axId val="346268624"/>
        <c:scaling>
          <c:orientation val="minMax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ADC (um^2 / 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7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SNR by 2-pass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'20210223_NoInterp'!$H$166</c:f>
              <c:strCache>
                <c:ptCount val="1"/>
                <c:pt idx="0">
                  <c:v>MultiPassSNRLowb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'20210223_NoInterp'!$H$167:$H$195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B-48A3-A5C6-28468C7EAC35}"/>
            </c:ext>
          </c:extLst>
        </c:ser>
        <c:ser>
          <c:idx val="1"/>
          <c:order val="1"/>
          <c:tx>
            <c:strRef>
              <c:f>'20210223_NoInterp'!$Q$166</c:f>
              <c:strCache>
                <c:ptCount val="1"/>
                <c:pt idx="0">
                  <c:v>MultiPassSNRHighb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'20210223_NoInterp'!$Q$167:$Q$195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8B-48A3-A5C6-28468C7EA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SpatialAve</a:t>
            </a:r>
            <a:r>
              <a:rPr lang="en-US" baseline="0"/>
              <a:t> of </a:t>
            </a:r>
            <a:r>
              <a:rPr lang="en-US"/>
              <a:t>Pixel-wise SNR (do not trust)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'20210223_NoInterp'!$G$166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'20210223_NoInterp'!$G$167:$G$195</c:f>
              <c:numCache>
                <c:formatCode>0.00E+00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F-4B9A-B0AB-DC2F6FA5C031}"/>
            </c:ext>
          </c:extLst>
        </c:ser>
        <c:ser>
          <c:idx val="1"/>
          <c:order val="1"/>
          <c:tx>
            <c:strRef>
              <c:f>'20210223_NoInterp'!$P$166</c:f>
              <c:strCache>
                <c:ptCount val="1"/>
                <c:pt idx="0">
                  <c:v>SNR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'20210223_NoInterp'!$C$167:$C$195</c:f>
              <c:numCache>
                <c:formatCode>General</c:formatCode>
                <c:ptCount val="29"/>
                <c:pt idx="0">
                  <c:v>-28</c:v>
                </c:pt>
                <c:pt idx="1">
                  <c:v>-26</c:v>
                </c:pt>
                <c:pt idx="2">
                  <c:v>-24</c:v>
                </c:pt>
                <c:pt idx="3">
                  <c:v>-22</c:v>
                </c:pt>
                <c:pt idx="4">
                  <c:v>-20</c:v>
                </c:pt>
                <c:pt idx="5">
                  <c:v>-18</c:v>
                </c:pt>
                <c:pt idx="6">
                  <c:v>-16</c:v>
                </c:pt>
                <c:pt idx="7">
                  <c:v>-14</c:v>
                </c:pt>
                <c:pt idx="8">
                  <c:v>-12</c:v>
                </c:pt>
                <c:pt idx="9">
                  <c:v>-10</c:v>
                </c:pt>
                <c:pt idx="10">
                  <c:v>-8</c:v>
                </c:pt>
                <c:pt idx="11">
                  <c:v>-6</c:v>
                </c:pt>
                <c:pt idx="12">
                  <c:v>-4</c:v>
                </c:pt>
                <c:pt idx="13">
                  <c:v>-2</c:v>
                </c:pt>
                <c:pt idx="14">
                  <c:v>0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24</c:v>
                </c:pt>
                <c:pt idx="27">
                  <c:v>26</c:v>
                </c:pt>
                <c:pt idx="28">
                  <c:v>28</c:v>
                </c:pt>
              </c:numCache>
            </c:numRef>
          </c:xVal>
          <c:yVal>
            <c:numRef>
              <c:f>'20210223_NoInterp'!$P$167:$P$195</c:f>
              <c:numCache>
                <c:formatCode>General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F-4B9A-B0AB-DC2F6FA5C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26840"/>
        <c:axId val="628127496"/>
      </c:scatterChart>
      <c:valAx>
        <c:axId val="628126840"/>
        <c:scaling>
          <c:orientation val="minMax"/>
          <c:max val="28"/>
          <c:min val="-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7496"/>
        <c:crosses val="autoZero"/>
        <c:crossBetween val="midCat"/>
      </c:valAx>
      <c:valAx>
        <c:axId val="62812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126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'20210223_NoInterp'!$BF$137</c:f>
              <c:strCache>
                <c:ptCount val="1"/>
                <c:pt idx="0">
                  <c:v>Bias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'20210223_NoInterp'!$BE$138:$BE$147</c:f>
              <c:numCache>
                <c:formatCode>General</c:formatCode>
                <c:ptCount val="10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</c:numCache>
            </c:numRef>
          </c:xVal>
          <c:yVal>
            <c:numRef>
              <c:f>'20210223_NoInterp'!$BF$138:$BF$147</c:f>
              <c:numCache>
                <c:formatCode>General</c:formatCode>
                <c:ptCount val="10"/>
                <c:pt idx="0">
                  <c:v>-32.71</c:v>
                </c:pt>
                <c:pt idx="1">
                  <c:v>-18.43</c:v>
                </c:pt>
                <c:pt idx="2">
                  <c:v>-10.11</c:v>
                </c:pt>
                <c:pt idx="3">
                  <c:v>-5.3849999999999998</c:v>
                </c:pt>
                <c:pt idx="4">
                  <c:v>-2.5510000000000002</c:v>
                </c:pt>
                <c:pt idx="5">
                  <c:v>-1.2589999999999999</c:v>
                </c:pt>
                <c:pt idx="6">
                  <c:v>-0.67649999999999999</c:v>
                </c:pt>
                <c:pt idx="7">
                  <c:v>-6.6870000000000002E-3</c:v>
                </c:pt>
                <c:pt idx="8">
                  <c:v>3.0980000000000001E-2</c:v>
                </c:pt>
                <c:pt idx="9">
                  <c:v>-1.2149999999999999E-2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E2-4D49-9EFB-5FAE38F57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174664"/>
        <c:axId val="645178272"/>
      </c:scatterChart>
      <c:valAx>
        <c:axId val="64517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SNR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8272"/>
        <c:crosses val="autoZero"/>
        <c:crossBetween val="midCat"/>
      </c:valAx>
      <c:valAx>
        <c:axId val="64517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  <a:r>
                  <a:rPr lang="en-US" baseline="0"/>
                  <a:t> ADC Bias (%) for Ice Water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17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7.xml"/><Relationship Id="rId5" Type="http://schemas.openxmlformats.org/officeDocument/2006/relationships/chart" Target="../charts/chart5.xml"/><Relationship Id="rId10" Type="http://schemas.openxmlformats.org/officeDocument/2006/relationships/image" Target="../media/image4.emf"/><Relationship Id="rId4" Type="http://schemas.openxmlformats.org/officeDocument/2006/relationships/chart" Target="../charts/chart4.xml"/><Relationship Id="rId9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28724</xdr:colOff>
      <xdr:row>39</xdr:row>
      <xdr:rowOff>27213</xdr:rowOff>
    </xdr:from>
    <xdr:to>
      <xdr:col>11</xdr:col>
      <xdr:colOff>585106</xdr:colOff>
      <xdr:row>53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BC84E-66AF-45EB-946F-9F1F05037B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606272</xdr:colOff>
      <xdr:row>127</xdr:row>
      <xdr:rowOff>11035</xdr:rowOff>
    </xdr:from>
    <xdr:to>
      <xdr:col>14</xdr:col>
      <xdr:colOff>9069</xdr:colOff>
      <xdr:row>156</xdr:row>
      <xdr:rowOff>69547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06E76FE-D245-42E9-8770-1897C51FE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10583</xdr:colOff>
      <xdr:row>127</xdr:row>
      <xdr:rowOff>10583</xdr:rowOff>
    </xdr:from>
    <xdr:to>
      <xdr:col>34</xdr:col>
      <xdr:colOff>176892</xdr:colOff>
      <xdr:row>156</xdr:row>
      <xdr:rowOff>54429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458040A-444D-44D1-8F9B-1E9BD82F8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21169</xdr:colOff>
      <xdr:row>39</xdr:row>
      <xdr:rowOff>13607</xdr:rowOff>
    </xdr:from>
    <xdr:to>
      <xdr:col>30</xdr:col>
      <xdr:colOff>81643</xdr:colOff>
      <xdr:row>52</xdr:row>
      <xdr:rowOff>176893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50D94FD-712A-49F3-BB5A-74EDC405B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5669</xdr:colOff>
      <xdr:row>160</xdr:row>
      <xdr:rowOff>5556</xdr:rowOff>
    </xdr:from>
    <xdr:to>
      <xdr:col>27</xdr:col>
      <xdr:colOff>299355</xdr:colOff>
      <xdr:row>174</xdr:row>
      <xdr:rowOff>81756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64A26A-69ED-4B9B-9583-4ED537471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176</xdr:row>
      <xdr:rowOff>0</xdr:rowOff>
    </xdr:from>
    <xdr:to>
      <xdr:col>27</xdr:col>
      <xdr:colOff>293686</xdr:colOff>
      <xdr:row>190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596708D-795B-41CE-982F-EB4208751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517071</xdr:colOff>
      <xdr:row>153</xdr:row>
      <xdr:rowOff>68036</xdr:rowOff>
    </xdr:from>
    <xdr:to>
      <xdr:col>45</xdr:col>
      <xdr:colOff>352424</xdr:colOff>
      <xdr:row>174</xdr:row>
      <xdr:rowOff>58511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63F8F44-0FDD-42A7-BFA8-E7C7DE13F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65642" y="28643036"/>
          <a:ext cx="534624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503465</xdr:colOff>
      <xdr:row>132</xdr:row>
      <xdr:rowOff>40822</xdr:rowOff>
    </xdr:from>
    <xdr:to>
      <xdr:col>54</xdr:col>
      <xdr:colOff>338819</xdr:colOff>
      <xdr:row>153</xdr:row>
      <xdr:rowOff>31297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DF4D8C9-DD0E-421F-B5CA-B86F283B8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62929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36</xdr:col>
      <xdr:colOff>489857</xdr:colOff>
      <xdr:row>132</xdr:row>
      <xdr:rowOff>40822</xdr:rowOff>
    </xdr:from>
    <xdr:to>
      <xdr:col>45</xdr:col>
      <xdr:colOff>325211</xdr:colOff>
      <xdr:row>153</xdr:row>
      <xdr:rowOff>31297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93987D5-06C7-4D34-BB50-B533AC6E0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8428" y="24615322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45</xdr:col>
      <xdr:colOff>462643</xdr:colOff>
      <xdr:row>153</xdr:row>
      <xdr:rowOff>13607</xdr:rowOff>
    </xdr:from>
    <xdr:to>
      <xdr:col>54</xdr:col>
      <xdr:colOff>297997</xdr:colOff>
      <xdr:row>174</xdr:row>
      <xdr:rowOff>4082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B3047A12-3409-4C7B-AD39-3665FAE850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22107" y="28588607"/>
          <a:ext cx="534624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455839</xdr:colOff>
      <xdr:row>150</xdr:row>
      <xdr:rowOff>2722</xdr:rowOff>
    </xdr:from>
    <xdr:to>
      <xdr:col>62</xdr:col>
      <xdr:colOff>129267</xdr:colOff>
      <xdr:row>164</xdr:row>
      <xdr:rowOff>78922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62DA04-A95E-41F2-918F-1B661C4DDB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K195"/>
  <sheetViews>
    <sheetView tabSelected="1" topLeftCell="A127" zoomScale="70" zoomScaleNormal="70" workbookViewId="0">
      <selection activeCell="AE180" sqref="AE180"/>
    </sheetView>
  </sheetViews>
  <sheetFormatPr defaultRowHeight="15" x14ac:dyDescent="0.25"/>
  <cols>
    <col min="10" max="11" width="16.28515625" customWidth="1"/>
    <col min="12" max="12" width="16.28515625" style="7" customWidth="1"/>
    <col min="13" max="13" width="16.28515625" customWidth="1"/>
  </cols>
  <sheetData>
    <row r="1" spans="2:51" ht="15.75" thickBot="1" x14ac:dyDescent="0.3">
      <c r="B1" s="25" t="s">
        <v>57</v>
      </c>
      <c r="C1" s="26"/>
      <c r="D1" s="26"/>
      <c r="E1" s="26"/>
      <c r="F1" s="27"/>
    </row>
    <row r="2" spans="2:51" ht="15.75" thickBot="1" x14ac:dyDescent="0.3">
      <c r="B2" s="28" t="s">
        <v>58</v>
      </c>
      <c r="C2" s="29"/>
      <c r="D2" s="29"/>
      <c r="E2" s="29"/>
      <c r="F2" s="30"/>
    </row>
    <row r="4" spans="2:51" x14ac:dyDescent="0.25">
      <c r="B4" s="8" t="s">
        <v>40</v>
      </c>
      <c r="I4" t="s">
        <v>59</v>
      </c>
    </row>
    <row r="5" spans="2:51" ht="15.75" thickBot="1" x14ac:dyDescent="0.3">
      <c r="C5" t="s">
        <v>7</v>
      </c>
      <c r="D5">
        <v>2</v>
      </c>
      <c r="F5" t="s">
        <v>38</v>
      </c>
    </row>
    <row r="6" spans="2:51" x14ac:dyDescent="0.25">
      <c r="F6" t="s">
        <v>39</v>
      </c>
      <c r="G6" t="s">
        <v>61</v>
      </c>
      <c r="N6" s="14"/>
      <c r="O6" s="15" t="s">
        <v>49</v>
      </c>
      <c r="P6" s="16"/>
      <c r="Q6" s="17"/>
      <c r="AE6" s="14"/>
      <c r="AF6" s="15" t="s">
        <v>49</v>
      </c>
      <c r="AG6" s="16"/>
      <c r="AH6" s="17"/>
    </row>
    <row r="7" spans="2:51" x14ac:dyDescent="0.25">
      <c r="I7" s="5"/>
      <c r="J7" s="9" t="s">
        <v>44</v>
      </c>
      <c r="K7" s="5"/>
      <c r="N7" s="18"/>
      <c r="O7" s="19" t="s">
        <v>51</v>
      </c>
      <c r="P7" s="20" t="s">
        <v>52</v>
      </c>
      <c r="Q7" s="21"/>
      <c r="AE7" s="18"/>
      <c r="AF7" s="19" t="s">
        <v>51</v>
      </c>
      <c r="AG7" s="20" t="s">
        <v>52</v>
      </c>
      <c r="AH7" s="21"/>
      <c r="AJ7" t="s">
        <v>45</v>
      </c>
      <c r="AK7" t="s">
        <v>46</v>
      </c>
      <c r="AL7" t="s">
        <v>47</v>
      </c>
    </row>
    <row r="8" spans="2:51" ht="15.75" thickBot="1" x14ac:dyDescent="0.3">
      <c r="J8" s="31">
        <v>1E-3</v>
      </c>
      <c r="N8" s="22"/>
      <c r="O8" s="23">
        <f>100*SQRT(AVERAGE(O11:O39))/$AJ$8</f>
        <v>9.5904680407381875</v>
      </c>
      <c r="P8" s="23">
        <f>MAX(P11:P39) - MIN(P11:P39)</f>
        <v>54</v>
      </c>
      <c r="Q8" s="24"/>
      <c r="AE8" s="22"/>
      <c r="AF8" s="23">
        <f>100*SQRT(AVERAGE(AF11:AF39))/$AJ$8</f>
        <v>9.0895870048702498</v>
      </c>
      <c r="AG8" s="23">
        <f>MAX(AG11:AG39) - MIN(AG11:AG39)</f>
        <v>54</v>
      </c>
      <c r="AH8" s="24"/>
      <c r="AJ8">
        <v>1.1000000000000001</v>
      </c>
      <c r="AK8">
        <f>0.95*AJ8</f>
        <v>1.0449999999999999</v>
      </c>
      <c r="AL8">
        <f>1.05*AJ8</f>
        <v>1.1550000000000002</v>
      </c>
    </row>
    <row r="9" spans="2:51" x14ac:dyDescent="0.25">
      <c r="C9" s="2" t="s">
        <v>13</v>
      </c>
      <c r="D9" s="6"/>
      <c r="E9" s="6"/>
      <c r="F9" s="6"/>
      <c r="G9" s="6"/>
      <c r="H9" s="6"/>
      <c r="M9" t="s">
        <v>37</v>
      </c>
      <c r="T9" s="2" t="s">
        <v>14</v>
      </c>
      <c r="AC9" s="7"/>
      <c r="AD9" t="s">
        <v>37</v>
      </c>
      <c r="AY9" s="6"/>
    </row>
    <row r="10" spans="2:51" x14ac:dyDescent="0.25">
      <c r="C10" t="s">
        <v>8</v>
      </c>
      <c r="D10" t="s">
        <v>0</v>
      </c>
      <c r="E10" t="s">
        <v>1</v>
      </c>
      <c r="F10" t="s">
        <v>2</v>
      </c>
      <c r="G10" t="s">
        <v>3</v>
      </c>
      <c r="H10" t="s">
        <v>4</v>
      </c>
      <c r="I10" t="s">
        <v>5</v>
      </c>
      <c r="J10" t="s">
        <v>41</v>
      </c>
      <c r="K10" t="s">
        <v>42</v>
      </c>
      <c r="L10" s="7" t="s">
        <v>43</v>
      </c>
      <c r="M10" t="s">
        <v>9</v>
      </c>
      <c r="N10" t="s">
        <v>6</v>
      </c>
      <c r="O10" t="s">
        <v>48</v>
      </c>
      <c r="P10" t="s">
        <v>50</v>
      </c>
      <c r="Q10" s="7" t="s">
        <v>36</v>
      </c>
      <c r="T10" t="s">
        <v>8</v>
      </c>
      <c r="U10" t="s">
        <v>0</v>
      </c>
      <c r="V10" t="s">
        <v>1</v>
      </c>
      <c r="W10" t="s">
        <v>2</v>
      </c>
      <c r="X10" t="s">
        <v>3</v>
      </c>
      <c r="Y10" t="s">
        <v>4</v>
      </c>
      <c r="Z10" t="s">
        <v>5</v>
      </c>
      <c r="AA10" t="s">
        <v>41</v>
      </c>
      <c r="AB10" t="s">
        <v>42</v>
      </c>
      <c r="AC10" s="7" t="s">
        <v>35</v>
      </c>
      <c r="AD10" t="s">
        <v>9</v>
      </c>
      <c r="AE10" t="s">
        <v>6</v>
      </c>
      <c r="AF10" t="s">
        <v>48</v>
      </c>
      <c r="AG10" t="s">
        <v>50</v>
      </c>
      <c r="AH10" t="s">
        <v>53</v>
      </c>
      <c r="AJ10" t="s">
        <v>11</v>
      </c>
      <c r="AK10" t="s">
        <v>10</v>
      </c>
      <c r="AL10" t="s">
        <v>12</v>
      </c>
    </row>
    <row r="11" spans="2:51" x14ac:dyDescent="0.25">
      <c r="C11" s="1">
        <f t="shared" ref="C11:C39" si="0">D$5*(D11-D$25)</f>
        <v>-28</v>
      </c>
      <c r="D11" s="11">
        <v>1</v>
      </c>
      <c r="E11" s="11">
        <v>744</v>
      </c>
      <c r="F11" s="11">
        <v>372</v>
      </c>
      <c r="G11" s="11">
        <v>0.372</v>
      </c>
      <c r="H11" s="11">
        <v>0</v>
      </c>
      <c r="I11" s="11">
        <v>0</v>
      </c>
      <c r="J11" s="11">
        <v>0</v>
      </c>
      <c r="K11" s="11">
        <v>0</v>
      </c>
      <c r="L11" s="12" t="s">
        <v>60</v>
      </c>
      <c r="M11" t="e">
        <f t="shared" ref="M11:M39" si="1">IF(L11="Y",J11*$J$8,#N/A)</f>
        <v>#N/A</v>
      </c>
      <c r="N11" t="e">
        <f>IF(L11="Y",K11*$J$8,#N/A)</f>
        <v>#N/A</v>
      </c>
      <c r="O11" t="str">
        <f>IF(L11="Y",(M11-$AJ11)^2,"")</f>
        <v/>
      </c>
      <c r="P11" t="str">
        <f>IF(L11="Y",$C11,"")</f>
        <v/>
      </c>
      <c r="Q11" s="7" t="s">
        <v>36</v>
      </c>
      <c r="T11" s="1"/>
      <c r="U11" s="11">
        <v>1</v>
      </c>
      <c r="V11" s="11">
        <v>744</v>
      </c>
      <c r="W11" s="11">
        <v>372</v>
      </c>
      <c r="X11" s="11">
        <v>0.372</v>
      </c>
      <c r="Y11" s="11">
        <v>0</v>
      </c>
      <c r="Z11" s="11">
        <v>0</v>
      </c>
      <c r="AA11" s="11">
        <v>0</v>
      </c>
      <c r="AB11" s="11">
        <v>0</v>
      </c>
      <c r="AC11" s="12" t="s">
        <v>60</v>
      </c>
      <c r="AD11" t="e">
        <f>IF(AC11="Y",AA11*$J$8,#N/A)</f>
        <v>#N/A</v>
      </c>
      <c r="AE11" t="e">
        <f>IF(AC11="Y",AB11*$J$8,#N/A)</f>
        <v>#N/A</v>
      </c>
      <c r="AF11" t="str">
        <f>IF(AC11="Y",(AD11-$AJ11)^2,"")</f>
        <v/>
      </c>
      <c r="AG11" t="str">
        <f>IF(AC11="Y",$C11,"")</f>
        <v/>
      </c>
      <c r="AH11" s="7" t="s">
        <v>36</v>
      </c>
      <c r="AJ11">
        <f t="shared" ref="AJ11:AJ39" si="2">$AJ$8</f>
        <v>1.1000000000000001</v>
      </c>
      <c r="AK11">
        <f t="shared" ref="AK11:AK39" si="3">$AK$8</f>
        <v>1.0449999999999999</v>
      </c>
      <c r="AL11">
        <f t="shared" ref="AL11:AL39" si="4">$AL$8</f>
        <v>1.1550000000000002</v>
      </c>
      <c r="AY11" s="1"/>
    </row>
    <row r="12" spans="2:51" x14ac:dyDescent="0.25">
      <c r="C12" s="1">
        <f t="shared" si="0"/>
        <v>-26</v>
      </c>
      <c r="D12" s="11">
        <v>2</v>
      </c>
      <c r="E12" s="11">
        <v>50</v>
      </c>
      <c r="F12" s="11">
        <v>25</v>
      </c>
      <c r="G12" s="11">
        <v>2.5000000000000001E-2</v>
      </c>
      <c r="H12" s="11">
        <v>825.56188964800003</v>
      </c>
      <c r="I12" s="11">
        <v>986.60809326200001</v>
      </c>
      <c r="J12" s="11">
        <v>905.33734863300003</v>
      </c>
      <c r="K12" s="11">
        <v>36.611698301300002</v>
      </c>
      <c r="L12" s="12" t="s">
        <v>36</v>
      </c>
      <c r="M12">
        <f t="shared" si="1"/>
        <v>0.90533734863300008</v>
      </c>
      <c r="N12">
        <f t="shared" ref="N12:N39" si="5">IF(L12="Y",K12*$J$8,#N/A)</f>
        <v>3.6611698301300004E-2</v>
      </c>
      <c r="O12">
        <f t="shared" ref="O12:O39" si="6">IF(L12="Y",(M12-$AJ12)^2,"")</f>
        <v>3.7893547837230188E-2</v>
      </c>
      <c r="P12">
        <f t="shared" ref="P12:P39" si="7">IF(L12="Y",$C12,"")</f>
        <v>-26</v>
      </c>
      <c r="Q12" s="7" t="s">
        <v>36</v>
      </c>
      <c r="T12" s="1"/>
      <c r="U12" s="11">
        <v>2</v>
      </c>
      <c r="V12" s="11">
        <v>50</v>
      </c>
      <c r="W12" s="11">
        <v>25</v>
      </c>
      <c r="X12" s="11">
        <v>2.5000000000000001E-2</v>
      </c>
      <c r="Y12" s="11">
        <v>834.18646240199996</v>
      </c>
      <c r="Z12" s="11">
        <v>988.13531494100005</v>
      </c>
      <c r="AA12" s="11">
        <v>919.95323120099999</v>
      </c>
      <c r="AB12" s="11">
        <v>36.358704367800001</v>
      </c>
      <c r="AC12" s="12" t="s">
        <v>36</v>
      </c>
      <c r="AD12">
        <f t="shared" ref="AD12:AD39" si="8">IF(AC12="Y",AA12*$J$8,#N/A)</f>
        <v>0.91995323120100003</v>
      </c>
      <c r="AE12">
        <f t="shared" ref="AE12:AE39" si="9">IF(AC12="Y",AB12*$J$8,#N/A)</f>
        <v>3.6358704367800004E-2</v>
      </c>
      <c r="AF12">
        <f t="shared" ref="AF12:AF39" si="10">IF(AC12="Y",(AD12-$AJ12)^2,"")</f>
        <v>3.2416838954960579E-2</v>
      </c>
      <c r="AG12">
        <f t="shared" ref="AG12:AG39" si="11">IF(AC12="Y",$C12,"")</f>
        <v>-26</v>
      </c>
      <c r="AH12" s="7" t="s">
        <v>36</v>
      </c>
      <c r="AJ12">
        <f t="shared" si="2"/>
        <v>1.1000000000000001</v>
      </c>
      <c r="AK12">
        <f t="shared" si="3"/>
        <v>1.0449999999999999</v>
      </c>
      <c r="AL12">
        <f t="shared" si="4"/>
        <v>1.1550000000000002</v>
      </c>
      <c r="AY12" s="1"/>
    </row>
    <row r="13" spans="2:51" x14ac:dyDescent="0.25">
      <c r="C13" s="1">
        <f t="shared" si="0"/>
        <v>-24</v>
      </c>
      <c r="D13" s="11">
        <v>3</v>
      </c>
      <c r="E13" s="11">
        <v>50</v>
      </c>
      <c r="F13" s="11">
        <v>25</v>
      </c>
      <c r="G13" s="11">
        <v>2.5000000000000001E-2</v>
      </c>
      <c r="H13" s="11">
        <v>918.54669189499998</v>
      </c>
      <c r="I13" s="11">
        <v>990.77551269499997</v>
      </c>
      <c r="J13" s="11">
        <v>950.93735839800001</v>
      </c>
      <c r="K13" s="11">
        <v>17.088981282900001</v>
      </c>
      <c r="L13" s="12" t="s">
        <v>36</v>
      </c>
      <c r="M13">
        <f t="shared" si="1"/>
        <v>0.95093735839800009</v>
      </c>
      <c r="N13">
        <f t="shared" si="5"/>
        <v>1.7088981282900002E-2</v>
      </c>
      <c r="O13">
        <f t="shared" si="6"/>
        <v>2.2219671121366302E-2</v>
      </c>
      <c r="P13">
        <f t="shared" si="7"/>
        <v>-24</v>
      </c>
      <c r="Q13" s="7" t="s">
        <v>36</v>
      </c>
      <c r="T13" s="1"/>
      <c r="U13" s="11">
        <v>3</v>
      </c>
      <c r="V13" s="11">
        <v>50</v>
      </c>
      <c r="W13" s="11">
        <v>25</v>
      </c>
      <c r="X13" s="11">
        <v>2.5000000000000001E-2</v>
      </c>
      <c r="Y13" s="11">
        <v>912.98767089800003</v>
      </c>
      <c r="Z13" s="11">
        <v>992.74890136700003</v>
      </c>
      <c r="AA13" s="11">
        <v>957.22103271499998</v>
      </c>
      <c r="AB13" s="11">
        <v>20.702781485900001</v>
      </c>
      <c r="AC13" s="12" t="s">
        <v>36</v>
      </c>
      <c r="AD13">
        <f t="shared" si="8"/>
        <v>0.95722103271500003</v>
      </c>
      <c r="AE13">
        <f t="shared" si="9"/>
        <v>2.0702781485900001E-2</v>
      </c>
      <c r="AF13">
        <f t="shared" si="10"/>
        <v>2.0385833498971117E-2</v>
      </c>
      <c r="AG13">
        <f t="shared" si="11"/>
        <v>-24</v>
      </c>
      <c r="AH13" s="7" t="s">
        <v>36</v>
      </c>
      <c r="AJ13">
        <f t="shared" si="2"/>
        <v>1.1000000000000001</v>
      </c>
      <c r="AK13">
        <f t="shared" si="3"/>
        <v>1.0449999999999999</v>
      </c>
      <c r="AL13">
        <f t="shared" si="4"/>
        <v>1.1550000000000002</v>
      </c>
      <c r="AY13" s="1"/>
    </row>
    <row r="14" spans="2:51" x14ac:dyDescent="0.25">
      <c r="C14" s="1">
        <f t="shared" si="0"/>
        <v>-22</v>
      </c>
      <c r="D14" s="11">
        <v>4</v>
      </c>
      <c r="E14" s="11">
        <v>50</v>
      </c>
      <c r="F14" s="11">
        <v>25</v>
      </c>
      <c r="G14" s="11">
        <v>2.5000000000000001E-2</v>
      </c>
      <c r="H14" s="11">
        <v>965.43743896499996</v>
      </c>
      <c r="I14" s="11">
        <v>1051.5942382799999</v>
      </c>
      <c r="J14" s="11">
        <v>1006.45741211</v>
      </c>
      <c r="K14" s="11">
        <v>19.611378329299999</v>
      </c>
      <c r="L14" s="12" t="s">
        <v>36</v>
      </c>
      <c r="M14">
        <f t="shared" si="1"/>
        <v>1.0064574121100001</v>
      </c>
      <c r="N14">
        <f t="shared" si="5"/>
        <v>1.9611378329299999E-2</v>
      </c>
      <c r="O14">
        <f t="shared" si="6"/>
        <v>8.7502157491583799E-3</v>
      </c>
      <c r="P14">
        <f t="shared" si="7"/>
        <v>-22</v>
      </c>
      <c r="Q14" s="7" t="s">
        <v>36</v>
      </c>
      <c r="T14" s="1"/>
      <c r="U14" s="11">
        <v>4</v>
      </c>
      <c r="V14" s="11">
        <v>50</v>
      </c>
      <c r="W14" s="11">
        <v>25</v>
      </c>
      <c r="X14" s="11">
        <v>2.5000000000000001E-2</v>
      </c>
      <c r="Y14" s="11">
        <v>965.34832763700001</v>
      </c>
      <c r="Z14" s="11">
        <v>1047.8137207</v>
      </c>
      <c r="AA14" s="11">
        <v>1004.6530127</v>
      </c>
      <c r="AB14" s="11">
        <v>18.929843101100001</v>
      </c>
      <c r="AC14" s="12" t="s">
        <v>36</v>
      </c>
      <c r="AD14">
        <f t="shared" si="8"/>
        <v>1.0046530127</v>
      </c>
      <c r="AE14">
        <f t="shared" si="9"/>
        <v>1.8929843101100002E-2</v>
      </c>
      <c r="AF14">
        <f t="shared" si="10"/>
        <v>9.0910479871863861E-3</v>
      </c>
      <c r="AG14">
        <f t="shared" si="11"/>
        <v>-22</v>
      </c>
      <c r="AH14" s="7" t="s">
        <v>36</v>
      </c>
      <c r="AJ14">
        <f t="shared" si="2"/>
        <v>1.1000000000000001</v>
      </c>
      <c r="AK14">
        <f t="shared" si="3"/>
        <v>1.0449999999999999</v>
      </c>
      <c r="AL14">
        <f t="shared" si="4"/>
        <v>1.1550000000000002</v>
      </c>
      <c r="AY14" s="1"/>
    </row>
    <row r="15" spans="2:51" x14ac:dyDescent="0.25">
      <c r="C15" s="1">
        <f t="shared" si="0"/>
        <v>-20</v>
      </c>
      <c r="D15" s="11">
        <v>5</v>
      </c>
      <c r="E15" s="11">
        <v>49</v>
      </c>
      <c r="F15" s="11">
        <v>24.5</v>
      </c>
      <c r="G15" s="11">
        <v>2.4500000000000001E-2</v>
      </c>
      <c r="H15" s="11">
        <v>1005.31072998</v>
      </c>
      <c r="I15" s="11">
        <v>1138.8177490200001</v>
      </c>
      <c r="J15" s="11">
        <v>1064.4493570100001</v>
      </c>
      <c r="K15" s="11">
        <v>34.141081328600002</v>
      </c>
      <c r="L15" s="12" t="s">
        <v>36</v>
      </c>
      <c r="M15">
        <f t="shared" si="1"/>
        <v>1.0644493570100002</v>
      </c>
      <c r="N15">
        <f t="shared" si="5"/>
        <v>3.4141081328600005E-2</v>
      </c>
      <c r="O15">
        <f t="shared" si="6"/>
        <v>1.2638482170024277E-3</v>
      </c>
      <c r="P15">
        <f t="shared" si="7"/>
        <v>-20</v>
      </c>
      <c r="Q15" s="7" t="s">
        <v>36</v>
      </c>
      <c r="T15" s="1"/>
      <c r="U15" s="11">
        <v>5</v>
      </c>
      <c r="V15" s="11">
        <v>49</v>
      </c>
      <c r="W15" s="11">
        <v>24.5</v>
      </c>
      <c r="X15" s="11">
        <v>2.4500000000000001E-2</v>
      </c>
      <c r="Y15" s="11">
        <v>988.77508544900002</v>
      </c>
      <c r="Z15" s="11">
        <v>1091.5467529299999</v>
      </c>
      <c r="AA15" s="11">
        <v>1038.70942906</v>
      </c>
      <c r="AB15" s="11">
        <v>23.3635624118</v>
      </c>
      <c r="AC15" s="12" t="s">
        <v>36</v>
      </c>
      <c r="AD15">
        <f t="shared" si="8"/>
        <v>1.0387094290600001</v>
      </c>
      <c r="AE15">
        <f t="shared" si="9"/>
        <v>2.3363562411800001E-2</v>
      </c>
      <c r="AF15">
        <f t="shared" si="10"/>
        <v>3.7565340861511736E-3</v>
      </c>
      <c r="AG15">
        <f t="shared" si="11"/>
        <v>-20</v>
      </c>
      <c r="AH15" s="7" t="s">
        <v>36</v>
      </c>
      <c r="AJ15">
        <f t="shared" si="2"/>
        <v>1.1000000000000001</v>
      </c>
      <c r="AK15">
        <f t="shared" si="3"/>
        <v>1.0449999999999999</v>
      </c>
      <c r="AL15">
        <f t="shared" si="4"/>
        <v>1.1550000000000002</v>
      </c>
      <c r="AY15" s="1"/>
    </row>
    <row r="16" spans="2:51" x14ac:dyDescent="0.25">
      <c r="C16" s="1">
        <f t="shared" si="0"/>
        <v>-18</v>
      </c>
      <c r="D16" s="11">
        <v>6</v>
      </c>
      <c r="E16" s="11">
        <v>52</v>
      </c>
      <c r="F16" s="11">
        <v>26</v>
      </c>
      <c r="G16" s="11">
        <v>2.5999999999999999E-2</v>
      </c>
      <c r="H16" s="11">
        <v>1001.09197998</v>
      </c>
      <c r="I16" s="11">
        <v>1181.7663574200001</v>
      </c>
      <c r="J16" s="11">
        <v>1093.1138023999999</v>
      </c>
      <c r="K16" s="11">
        <v>45.306547324900002</v>
      </c>
      <c r="L16" s="12" t="s">
        <v>36</v>
      </c>
      <c r="M16">
        <f t="shared" si="1"/>
        <v>1.0931138024</v>
      </c>
      <c r="N16">
        <f t="shared" si="5"/>
        <v>4.5306547324900005E-2</v>
      </c>
      <c r="O16">
        <f t="shared" si="6"/>
        <v>4.7419717386246972E-5</v>
      </c>
      <c r="P16">
        <f t="shared" si="7"/>
        <v>-18</v>
      </c>
      <c r="Q16" s="7" t="s">
        <v>36</v>
      </c>
      <c r="T16" s="1"/>
      <c r="U16" s="11">
        <v>6</v>
      </c>
      <c r="V16" s="11">
        <v>52</v>
      </c>
      <c r="W16" s="11">
        <v>26</v>
      </c>
      <c r="X16" s="11">
        <v>2.5999999999999999E-2</v>
      </c>
      <c r="Y16" s="11">
        <v>1021.3245239300001</v>
      </c>
      <c r="Z16" s="11">
        <v>1136.0056152300001</v>
      </c>
      <c r="AA16" s="11">
        <v>1076.46457261</v>
      </c>
      <c r="AB16" s="11">
        <v>24.878544805000001</v>
      </c>
      <c r="AC16" s="12" t="s">
        <v>36</v>
      </c>
      <c r="AD16">
        <f t="shared" si="8"/>
        <v>1.0764645726099999</v>
      </c>
      <c r="AE16">
        <f t="shared" si="9"/>
        <v>2.4878544805E-2</v>
      </c>
      <c r="AF16">
        <f t="shared" si="10"/>
        <v>5.5391634242996882E-4</v>
      </c>
      <c r="AG16">
        <f t="shared" si="11"/>
        <v>-18</v>
      </c>
      <c r="AH16" s="7" t="s">
        <v>36</v>
      </c>
      <c r="AJ16">
        <f t="shared" si="2"/>
        <v>1.1000000000000001</v>
      </c>
      <c r="AK16">
        <f t="shared" si="3"/>
        <v>1.0449999999999999</v>
      </c>
      <c r="AL16">
        <f t="shared" si="4"/>
        <v>1.1550000000000002</v>
      </c>
      <c r="AY16" s="1"/>
    </row>
    <row r="17" spans="3:51" x14ac:dyDescent="0.25">
      <c r="C17" s="1">
        <f t="shared" si="0"/>
        <v>-16</v>
      </c>
      <c r="D17" s="11">
        <v>7</v>
      </c>
      <c r="E17" s="11">
        <v>52</v>
      </c>
      <c r="F17" s="11">
        <v>26</v>
      </c>
      <c r="G17" s="11">
        <v>2.5999999999999999E-2</v>
      </c>
      <c r="H17" s="11">
        <v>1033.46875</v>
      </c>
      <c r="I17" s="11">
        <v>1234.0310058600001</v>
      </c>
      <c r="J17" s="11">
        <v>1143.9100083599999</v>
      </c>
      <c r="K17" s="11">
        <v>40.518248616500003</v>
      </c>
      <c r="L17" s="12" t="s">
        <v>36</v>
      </c>
      <c r="M17">
        <f t="shared" si="1"/>
        <v>1.14391000836</v>
      </c>
      <c r="N17">
        <f t="shared" si="5"/>
        <v>4.0518248616500004E-2</v>
      </c>
      <c r="O17">
        <f t="shared" si="6"/>
        <v>1.9280888341752628E-3</v>
      </c>
      <c r="P17">
        <f t="shared" si="7"/>
        <v>-16</v>
      </c>
      <c r="Q17" s="7" t="s">
        <v>36</v>
      </c>
      <c r="T17" s="1"/>
      <c r="U17" s="11">
        <v>7</v>
      </c>
      <c r="V17" s="11">
        <v>52</v>
      </c>
      <c r="W17" s="11">
        <v>26</v>
      </c>
      <c r="X17" s="11">
        <v>2.5999999999999999E-2</v>
      </c>
      <c r="Y17" s="11">
        <v>1037.0534668</v>
      </c>
      <c r="Z17" s="11">
        <v>1231.6738281200001</v>
      </c>
      <c r="AA17" s="11">
        <v>1136.44169734</v>
      </c>
      <c r="AB17" s="11">
        <v>45.455499677500001</v>
      </c>
      <c r="AC17" s="12" t="s">
        <v>36</v>
      </c>
      <c r="AD17">
        <f t="shared" si="8"/>
        <v>1.13644169734</v>
      </c>
      <c r="AE17">
        <f t="shared" si="9"/>
        <v>4.5455499677500004E-2</v>
      </c>
      <c r="AF17">
        <f t="shared" si="10"/>
        <v>1.3279973050201567E-3</v>
      </c>
      <c r="AG17">
        <f t="shared" si="11"/>
        <v>-16</v>
      </c>
      <c r="AH17" s="7" t="s">
        <v>36</v>
      </c>
      <c r="AJ17">
        <f t="shared" si="2"/>
        <v>1.1000000000000001</v>
      </c>
      <c r="AK17">
        <f t="shared" si="3"/>
        <v>1.0449999999999999</v>
      </c>
      <c r="AL17">
        <f t="shared" si="4"/>
        <v>1.1550000000000002</v>
      </c>
      <c r="AY17" s="1"/>
    </row>
    <row r="18" spans="3:51" x14ac:dyDescent="0.25">
      <c r="C18" s="1">
        <f t="shared" si="0"/>
        <v>-14</v>
      </c>
      <c r="D18" s="11">
        <v>8</v>
      </c>
      <c r="E18" s="11">
        <v>50</v>
      </c>
      <c r="F18" s="11">
        <v>25</v>
      </c>
      <c r="G18" s="11">
        <v>2.5000000000000001E-2</v>
      </c>
      <c r="H18" s="11">
        <v>1085.62316895</v>
      </c>
      <c r="I18" s="11">
        <v>1225.8641357399999</v>
      </c>
      <c r="J18" s="11">
        <v>1155.54432617</v>
      </c>
      <c r="K18" s="11">
        <v>34.0958509608</v>
      </c>
      <c r="L18" s="12" t="s">
        <v>36</v>
      </c>
      <c r="M18">
        <f t="shared" si="1"/>
        <v>1.15554432617</v>
      </c>
      <c r="N18">
        <f t="shared" si="5"/>
        <v>3.4095850960799999E-2</v>
      </c>
      <c r="O18">
        <f t="shared" si="6"/>
        <v>3.0851721696793398E-3</v>
      </c>
      <c r="P18">
        <f t="shared" si="7"/>
        <v>-14</v>
      </c>
      <c r="Q18" s="7" t="s">
        <v>36</v>
      </c>
      <c r="T18" s="1"/>
      <c r="U18" s="11">
        <v>8</v>
      </c>
      <c r="V18" s="11">
        <v>50</v>
      </c>
      <c r="W18" s="11">
        <v>25</v>
      </c>
      <c r="X18" s="11">
        <v>2.5000000000000001E-2</v>
      </c>
      <c r="Y18" s="11">
        <v>1077.6213378899999</v>
      </c>
      <c r="Z18" s="11">
        <v>1217.19714355</v>
      </c>
      <c r="AA18" s="11">
        <v>1144.7894042999999</v>
      </c>
      <c r="AB18" s="11">
        <v>27.997201840700001</v>
      </c>
      <c r="AC18" s="12" t="s">
        <v>36</v>
      </c>
      <c r="AD18">
        <f t="shared" si="8"/>
        <v>1.1447894043</v>
      </c>
      <c r="AE18">
        <f t="shared" si="9"/>
        <v>2.7997201840700002E-2</v>
      </c>
      <c r="AF18">
        <f t="shared" si="10"/>
        <v>2.0060907375488487E-3</v>
      </c>
      <c r="AG18">
        <f t="shared" si="11"/>
        <v>-14</v>
      </c>
      <c r="AH18" s="7" t="s">
        <v>36</v>
      </c>
      <c r="AJ18">
        <f t="shared" si="2"/>
        <v>1.1000000000000001</v>
      </c>
      <c r="AK18">
        <f t="shared" si="3"/>
        <v>1.0449999999999999</v>
      </c>
      <c r="AL18">
        <f t="shared" si="4"/>
        <v>1.1550000000000002</v>
      </c>
      <c r="AY18" s="1"/>
    </row>
    <row r="19" spans="3:51" x14ac:dyDescent="0.25">
      <c r="C19" s="1">
        <f t="shared" si="0"/>
        <v>-12</v>
      </c>
      <c r="D19" s="11">
        <v>9</v>
      </c>
      <c r="E19" s="11">
        <v>52</v>
      </c>
      <c r="F19" s="11">
        <v>26</v>
      </c>
      <c r="G19" s="11">
        <v>2.5999999999999999E-2</v>
      </c>
      <c r="H19" s="11">
        <v>1117.1998291</v>
      </c>
      <c r="I19" s="11">
        <v>1301.9785156200001</v>
      </c>
      <c r="J19" s="11">
        <v>1193.3896672200001</v>
      </c>
      <c r="K19" s="11">
        <v>40.319794166500003</v>
      </c>
      <c r="L19" s="12" t="s">
        <v>36</v>
      </c>
      <c r="M19">
        <f t="shared" si="1"/>
        <v>1.1933896672200002</v>
      </c>
      <c r="N19">
        <f t="shared" si="5"/>
        <v>4.0319794166500007E-2</v>
      </c>
      <c r="O19">
        <f t="shared" si="6"/>
        <v>8.7216299434623584E-3</v>
      </c>
      <c r="P19">
        <f t="shared" si="7"/>
        <v>-12</v>
      </c>
      <c r="Q19" s="7" t="s">
        <v>36</v>
      </c>
      <c r="T19" s="1"/>
      <c r="U19" s="11">
        <v>9</v>
      </c>
      <c r="V19" s="11">
        <v>52</v>
      </c>
      <c r="W19" s="11">
        <v>26</v>
      </c>
      <c r="X19" s="11">
        <v>2.5999999999999999E-2</v>
      </c>
      <c r="Y19" s="11">
        <v>1080.61901855</v>
      </c>
      <c r="Z19" s="11">
        <v>1243.71606445</v>
      </c>
      <c r="AA19" s="11">
        <v>1151.35078548</v>
      </c>
      <c r="AB19" s="11">
        <v>31.809791097000002</v>
      </c>
      <c r="AC19" s="12" t="s">
        <v>36</v>
      </c>
      <c r="AD19">
        <f t="shared" si="8"/>
        <v>1.15135078548</v>
      </c>
      <c r="AE19">
        <f t="shared" si="9"/>
        <v>3.1809791097000002E-2</v>
      </c>
      <c r="AF19">
        <f t="shared" si="10"/>
        <v>2.6369031694129727E-3</v>
      </c>
      <c r="AG19">
        <f t="shared" si="11"/>
        <v>-12</v>
      </c>
      <c r="AH19" s="7" t="s">
        <v>36</v>
      </c>
      <c r="AJ19">
        <f t="shared" si="2"/>
        <v>1.1000000000000001</v>
      </c>
      <c r="AK19">
        <f t="shared" si="3"/>
        <v>1.0449999999999999</v>
      </c>
      <c r="AL19">
        <f t="shared" si="4"/>
        <v>1.1550000000000002</v>
      </c>
      <c r="AY19" s="1"/>
    </row>
    <row r="20" spans="3:51" x14ac:dyDescent="0.25">
      <c r="C20" s="1">
        <f t="shared" si="0"/>
        <v>-10</v>
      </c>
      <c r="D20" s="11">
        <v>10</v>
      </c>
      <c r="E20" s="11">
        <v>49</v>
      </c>
      <c r="F20" s="11">
        <v>24.5</v>
      </c>
      <c r="G20" s="11">
        <v>2.4500000000000001E-2</v>
      </c>
      <c r="H20" s="11">
        <v>1127.95666504</v>
      </c>
      <c r="I20" s="11">
        <v>1297.65356445</v>
      </c>
      <c r="J20" s="11">
        <v>1205.73487075</v>
      </c>
      <c r="K20" s="11">
        <v>43.883605264400003</v>
      </c>
      <c r="L20" s="12" t="s">
        <v>36</v>
      </c>
      <c r="M20">
        <f t="shared" si="1"/>
        <v>1.20573487075</v>
      </c>
      <c r="N20">
        <f t="shared" si="5"/>
        <v>4.3883605264400001E-2</v>
      </c>
      <c r="O20">
        <f t="shared" si="6"/>
        <v>1.1179862892519179E-2</v>
      </c>
      <c r="P20">
        <f t="shared" si="7"/>
        <v>-10</v>
      </c>
      <c r="Q20" s="7" t="s">
        <v>36</v>
      </c>
      <c r="T20" s="1"/>
      <c r="U20" s="11">
        <v>10</v>
      </c>
      <c r="V20" s="11">
        <v>49</v>
      </c>
      <c r="W20" s="11">
        <v>24.5</v>
      </c>
      <c r="X20" s="11">
        <v>2.4500000000000001E-2</v>
      </c>
      <c r="Y20" s="11">
        <v>1155.5451660199999</v>
      </c>
      <c r="Z20" s="11">
        <v>1295.4715576200001</v>
      </c>
      <c r="AA20" s="11">
        <v>1216.0785136300001</v>
      </c>
      <c r="AB20" s="11">
        <v>32.521758346600002</v>
      </c>
      <c r="AC20" s="12" t="s">
        <v>36</v>
      </c>
      <c r="AD20">
        <f t="shared" si="8"/>
        <v>1.2160785136300001</v>
      </c>
      <c r="AE20">
        <f t="shared" si="9"/>
        <v>3.2521758346600003E-2</v>
      </c>
      <c r="AF20">
        <f t="shared" si="10"/>
        <v>1.3474221326550094E-2</v>
      </c>
      <c r="AG20">
        <f t="shared" si="11"/>
        <v>-10</v>
      </c>
      <c r="AH20" s="7" t="s">
        <v>36</v>
      </c>
      <c r="AJ20">
        <f t="shared" si="2"/>
        <v>1.1000000000000001</v>
      </c>
      <c r="AK20">
        <f t="shared" si="3"/>
        <v>1.0449999999999999</v>
      </c>
      <c r="AL20">
        <f t="shared" si="4"/>
        <v>1.1550000000000002</v>
      </c>
      <c r="AY20" s="1"/>
    </row>
    <row r="21" spans="3:51" x14ac:dyDescent="0.25">
      <c r="C21" s="1">
        <f t="shared" si="0"/>
        <v>-8</v>
      </c>
      <c r="D21" s="11">
        <v>11</v>
      </c>
      <c r="E21" s="11">
        <v>50</v>
      </c>
      <c r="F21" s="11">
        <v>25</v>
      </c>
      <c r="G21" s="11">
        <v>2.5000000000000001E-2</v>
      </c>
      <c r="H21" s="11">
        <v>1109.2513427700001</v>
      </c>
      <c r="I21" s="11">
        <v>1260.0833740200001</v>
      </c>
      <c r="J21" s="11">
        <v>1192.1690795899999</v>
      </c>
      <c r="K21" s="11">
        <v>32.948789398599999</v>
      </c>
      <c r="L21" s="12" t="s">
        <v>36</v>
      </c>
      <c r="M21">
        <f t="shared" si="1"/>
        <v>1.19216907959</v>
      </c>
      <c r="N21">
        <f t="shared" si="5"/>
        <v>3.2948789398599999E-2</v>
      </c>
      <c r="O21">
        <f t="shared" si="6"/>
        <v>8.4951392324677313E-3</v>
      </c>
      <c r="P21">
        <f t="shared" si="7"/>
        <v>-8</v>
      </c>
      <c r="Q21" s="7" t="s">
        <v>36</v>
      </c>
      <c r="T21" s="1"/>
      <c r="U21" s="11">
        <v>11</v>
      </c>
      <c r="V21" s="11">
        <v>50</v>
      </c>
      <c r="W21" s="11">
        <v>25</v>
      </c>
      <c r="X21" s="11">
        <v>2.5000000000000001E-2</v>
      </c>
      <c r="Y21" s="11">
        <v>1111.4885253899999</v>
      </c>
      <c r="Z21" s="11">
        <v>1275.6524658200001</v>
      </c>
      <c r="AA21" s="11">
        <v>1191.23081299</v>
      </c>
      <c r="AB21" s="11">
        <v>39.218091355399999</v>
      </c>
      <c r="AC21" s="12" t="s">
        <v>36</v>
      </c>
      <c r="AD21">
        <f t="shared" si="8"/>
        <v>1.19123081299</v>
      </c>
      <c r="AE21">
        <f t="shared" si="9"/>
        <v>3.9218091355399998E-2</v>
      </c>
      <c r="AF21">
        <f t="shared" si="10"/>
        <v>8.3230612388163362E-3</v>
      </c>
      <c r="AG21">
        <f t="shared" si="11"/>
        <v>-8</v>
      </c>
      <c r="AH21" s="7" t="s">
        <v>36</v>
      </c>
      <c r="AJ21">
        <f t="shared" si="2"/>
        <v>1.1000000000000001</v>
      </c>
      <c r="AK21">
        <f t="shared" si="3"/>
        <v>1.0449999999999999</v>
      </c>
      <c r="AL21">
        <f t="shared" si="4"/>
        <v>1.1550000000000002</v>
      </c>
      <c r="AY21" s="1"/>
    </row>
    <row r="22" spans="3:51" x14ac:dyDescent="0.25">
      <c r="C22" s="1">
        <f t="shared" si="0"/>
        <v>-6</v>
      </c>
      <c r="D22" s="11">
        <v>12</v>
      </c>
      <c r="E22" s="11">
        <v>52</v>
      </c>
      <c r="F22" s="11">
        <v>26</v>
      </c>
      <c r="G22" s="11">
        <v>2.5999999999999999E-2</v>
      </c>
      <c r="H22" s="11">
        <v>1097.8991699200001</v>
      </c>
      <c r="I22" s="11">
        <v>1303.26501465</v>
      </c>
      <c r="J22" s="11">
        <v>1206.9762315</v>
      </c>
      <c r="K22" s="11">
        <v>49.195185169299997</v>
      </c>
      <c r="L22" s="12" t="s">
        <v>36</v>
      </c>
      <c r="M22">
        <f t="shared" si="1"/>
        <v>1.2069762315000001</v>
      </c>
      <c r="N22">
        <f t="shared" si="5"/>
        <v>4.91951851693E-2</v>
      </c>
      <c r="O22">
        <f t="shared" si="6"/>
        <v>1.1443914105941597E-2</v>
      </c>
      <c r="P22">
        <f t="shared" si="7"/>
        <v>-6</v>
      </c>
      <c r="Q22" s="7" t="s">
        <v>36</v>
      </c>
      <c r="T22" s="1"/>
      <c r="U22" s="11">
        <v>12</v>
      </c>
      <c r="V22" s="11">
        <v>52</v>
      </c>
      <c r="W22" s="11">
        <v>26</v>
      </c>
      <c r="X22" s="11">
        <v>2.5999999999999999E-2</v>
      </c>
      <c r="Y22" s="11">
        <v>1113.4271240200001</v>
      </c>
      <c r="Z22" s="11">
        <v>1305.71838379</v>
      </c>
      <c r="AA22" s="11">
        <v>1214.41097083</v>
      </c>
      <c r="AB22" s="11">
        <v>44.724502893599997</v>
      </c>
      <c r="AC22" s="12" t="s">
        <v>36</v>
      </c>
      <c r="AD22">
        <f t="shared" si="8"/>
        <v>1.2144109708299999</v>
      </c>
      <c r="AE22">
        <f t="shared" si="9"/>
        <v>4.4724502893599999E-2</v>
      </c>
      <c r="AF22">
        <f t="shared" si="10"/>
        <v>1.3089870246263076E-2</v>
      </c>
      <c r="AG22">
        <f t="shared" si="11"/>
        <v>-6</v>
      </c>
      <c r="AH22" s="7" t="s">
        <v>36</v>
      </c>
      <c r="AJ22">
        <f t="shared" si="2"/>
        <v>1.1000000000000001</v>
      </c>
      <c r="AK22">
        <f t="shared" si="3"/>
        <v>1.0449999999999999</v>
      </c>
      <c r="AL22">
        <f t="shared" si="4"/>
        <v>1.1550000000000002</v>
      </c>
      <c r="AY22" s="1"/>
    </row>
    <row r="23" spans="3:51" x14ac:dyDescent="0.25">
      <c r="C23" s="1">
        <f t="shared" si="0"/>
        <v>-4</v>
      </c>
      <c r="D23" s="11">
        <v>13</v>
      </c>
      <c r="E23" s="11">
        <v>50</v>
      </c>
      <c r="F23" s="11">
        <v>25</v>
      </c>
      <c r="G23" s="11">
        <v>2.5000000000000001E-2</v>
      </c>
      <c r="H23" s="11">
        <v>1155.88635254</v>
      </c>
      <c r="I23" s="11">
        <v>1296.4259033200001</v>
      </c>
      <c r="J23" s="11">
        <v>1210.74300537</v>
      </c>
      <c r="K23" s="11">
        <v>33.087996660800002</v>
      </c>
      <c r="L23" s="12" t="s">
        <v>36</v>
      </c>
      <c r="M23">
        <f t="shared" si="1"/>
        <v>1.2107430053700001</v>
      </c>
      <c r="N23">
        <f t="shared" si="5"/>
        <v>3.30879966608E-2</v>
      </c>
      <c r="O23">
        <f t="shared" si="6"/>
        <v>1.2264013238379856E-2</v>
      </c>
      <c r="P23">
        <f t="shared" si="7"/>
        <v>-4</v>
      </c>
      <c r="Q23" s="7" t="s">
        <v>36</v>
      </c>
      <c r="T23" s="1"/>
      <c r="U23" s="11">
        <v>13</v>
      </c>
      <c r="V23" s="11">
        <v>50</v>
      </c>
      <c r="W23" s="11">
        <v>25</v>
      </c>
      <c r="X23" s="11">
        <v>2.5000000000000001E-2</v>
      </c>
      <c r="Y23" s="11">
        <v>1146.91442871</v>
      </c>
      <c r="Z23" s="11">
        <v>1306.1325683600001</v>
      </c>
      <c r="AA23" s="11">
        <v>1207.9127392600001</v>
      </c>
      <c r="AB23" s="11">
        <v>38.424155030500003</v>
      </c>
      <c r="AC23" s="12" t="s">
        <v>36</v>
      </c>
      <c r="AD23">
        <f t="shared" si="8"/>
        <v>1.2079127392600002</v>
      </c>
      <c r="AE23">
        <f t="shared" si="9"/>
        <v>3.8424155030500007E-2</v>
      </c>
      <c r="AF23">
        <f t="shared" si="10"/>
        <v>1.1645159294596769E-2</v>
      </c>
      <c r="AG23">
        <f t="shared" si="11"/>
        <v>-4</v>
      </c>
      <c r="AH23" s="7" t="s">
        <v>36</v>
      </c>
      <c r="AJ23">
        <f t="shared" si="2"/>
        <v>1.1000000000000001</v>
      </c>
      <c r="AK23">
        <f t="shared" si="3"/>
        <v>1.0449999999999999</v>
      </c>
      <c r="AL23">
        <f t="shared" si="4"/>
        <v>1.1550000000000002</v>
      </c>
      <c r="AY23" s="1"/>
    </row>
    <row r="24" spans="3:51" x14ac:dyDescent="0.25">
      <c r="C24" s="1">
        <f t="shared" si="0"/>
        <v>-2</v>
      </c>
      <c r="D24" s="11">
        <v>14</v>
      </c>
      <c r="E24" s="11">
        <v>52</v>
      </c>
      <c r="F24" s="11">
        <v>26</v>
      </c>
      <c r="G24" s="11">
        <v>2.5999999999999999E-2</v>
      </c>
      <c r="H24" s="11">
        <v>1145.5672607399999</v>
      </c>
      <c r="I24" s="11">
        <v>1402.49121094</v>
      </c>
      <c r="J24" s="11">
        <v>1237.57235014</v>
      </c>
      <c r="K24" s="11">
        <v>55.596157751900002</v>
      </c>
      <c r="L24" s="12" t="s">
        <v>36</v>
      </c>
      <c r="M24">
        <f t="shared" si="1"/>
        <v>1.23757235014</v>
      </c>
      <c r="N24">
        <f t="shared" si="5"/>
        <v>5.5596157751900001E-2</v>
      </c>
      <c r="O24">
        <f t="shared" si="6"/>
        <v>1.8926151523042733E-2</v>
      </c>
      <c r="P24">
        <f t="shared" si="7"/>
        <v>-2</v>
      </c>
      <c r="Q24" s="7" t="s">
        <v>36</v>
      </c>
      <c r="T24" s="1"/>
      <c r="U24" s="11">
        <v>14</v>
      </c>
      <c r="V24" s="11">
        <v>52</v>
      </c>
      <c r="W24" s="11">
        <v>26</v>
      </c>
      <c r="X24" s="11">
        <v>2.5999999999999999E-2</v>
      </c>
      <c r="Y24" s="11">
        <v>1148.24963379</v>
      </c>
      <c r="Z24" s="11">
        <v>1289.6785888700001</v>
      </c>
      <c r="AA24" s="11">
        <v>1224.1868450500001</v>
      </c>
      <c r="AB24" s="11">
        <v>33.601606278200002</v>
      </c>
      <c r="AC24" s="12" t="s">
        <v>36</v>
      </c>
      <c r="AD24">
        <f t="shared" si="8"/>
        <v>1.2241868450500002</v>
      </c>
      <c r="AE24">
        <f t="shared" si="9"/>
        <v>3.3601606278200004E-2</v>
      </c>
      <c r="AF24">
        <f t="shared" si="10"/>
        <v>1.5422372483472736E-2</v>
      </c>
      <c r="AG24">
        <f t="shared" si="11"/>
        <v>-2</v>
      </c>
      <c r="AH24" s="7" t="s">
        <v>36</v>
      </c>
      <c r="AJ24">
        <f t="shared" si="2"/>
        <v>1.1000000000000001</v>
      </c>
      <c r="AK24">
        <f t="shared" si="3"/>
        <v>1.0449999999999999</v>
      </c>
      <c r="AL24">
        <f t="shared" si="4"/>
        <v>1.1550000000000002</v>
      </c>
      <c r="AY24" s="1"/>
    </row>
    <row r="25" spans="3:51" x14ac:dyDescent="0.25">
      <c r="C25" s="1">
        <f t="shared" si="0"/>
        <v>0</v>
      </c>
      <c r="D25" s="11">
        <v>15</v>
      </c>
      <c r="E25" s="11">
        <v>52</v>
      </c>
      <c r="F25" s="11">
        <v>26</v>
      </c>
      <c r="G25" s="11">
        <v>2.5999999999999999E-2</v>
      </c>
      <c r="H25" s="11">
        <v>1113.4890136700001</v>
      </c>
      <c r="I25" s="11">
        <v>1359.8442382799999</v>
      </c>
      <c r="J25" s="11">
        <v>1274.26311317</v>
      </c>
      <c r="K25" s="11">
        <v>55.292268578399998</v>
      </c>
      <c r="L25" s="12" t="s">
        <v>36</v>
      </c>
      <c r="M25">
        <f t="shared" si="1"/>
        <v>1.27426311317</v>
      </c>
      <c r="N25">
        <f t="shared" si="5"/>
        <v>5.52922685784E-2</v>
      </c>
      <c r="O25">
        <f t="shared" si="6"/>
        <v>3.0367632611700182E-2</v>
      </c>
      <c r="P25">
        <f t="shared" si="7"/>
        <v>0</v>
      </c>
      <c r="Q25" s="7" t="s">
        <v>36</v>
      </c>
      <c r="T25" s="1"/>
      <c r="U25" s="11">
        <v>15</v>
      </c>
      <c r="V25" s="11">
        <v>52</v>
      </c>
      <c r="W25" s="11">
        <v>26</v>
      </c>
      <c r="X25" s="11">
        <v>2.5999999999999999E-2</v>
      </c>
      <c r="Y25" s="11">
        <v>1148.6062011700001</v>
      </c>
      <c r="Z25" s="11">
        <v>1346.90686035</v>
      </c>
      <c r="AA25" s="11">
        <v>1233.8959726200001</v>
      </c>
      <c r="AB25" s="11">
        <v>49.441920265</v>
      </c>
      <c r="AC25" s="12" t="s">
        <v>36</v>
      </c>
      <c r="AD25">
        <f t="shared" si="8"/>
        <v>1.2338959726200001</v>
      </c>
      <c r="AE25">
        <f t="shared" si="9"/>
        <v>4.9441920265000001E-2</v>
      </c>
      <c r="AF25">
        <f t="shared" si="10"/>
        <v>1.7928131483855782E-2</v>
      </c>
      <c r="AG25">
        <f t="shared" si="11"/>
        <v>0</v>
      </c>
      <c r="AH25" s="7" t="s">
        <v>36</v>
      </c>
      <c r="AJ25">
        <f t="shared" si="2"/>
        <v>1.1000000000000001</v>
      </c>
      <c r="AK25">
        <f t="shared" si="3"/>
        <v>1.0449999999999999</v>
      </c>
      <c r="AL25">
        <f t="shared" si="4"/>
        <v>1.1550000000000002</v>
      </c>
      <c r="AY25" s="1"/>
    </row>
    <row r="26" spans="3:51" x14ac:dyDescent="0.25">
      <c r="C26" s="1">
        <f t="shared" si="0"/>
        <v>2</v>
      </c>
      <c r="D26" s="11">
        <v>16</v>
      </c>
      <c r="E26" s="11">
        <v>49</v>
      </c>
      <c r="F26" s="11">
        <v>24.5</v>
      </c>
      <c r="G26" s="11">
        <v>2.4500000000000001E-2</v>
      </c>
      <c r="H26" s="11">
        <v>1127.7767334</v>
      </c>
      <c r="I26" s="11">
        <v>1354.4576416</v>
      </c>
      <c r="J26" s="11">
        <v>1202.77772491</v>
      </c>
      <c r="K26" s="11">
        <v>41.322226831599998</v>
      </c>
      <c r="L26" s="12" t="s">
        <v>36</v>
      </c>
      <c r="M26">
        <f t="shared" si="1"/>
        <v>1.20277772491</v>
      </c>
      <c r="N26">
        <f t="shared" si="5"/>
        <v>4.1322226831600001E-2</v>
      </c>
      <c r="O26">
        <f t="shared" si="6"/>
        <v>1.0563260737675618E-2</v>
      </c>
      <c r="P26">
        <f t="shared" si="7"/>
        <v>2</v>
      </c>
      <c r="Q26" s="7" t="s">
        <v>36</v>
      </c>
      <c r="T26" s="1"/>
      <c r="U26" s="11">
        <v>16</v>
      </c>
      <c r="V26" s="11">
        <v>49</v>
      </c>
      <c r="W26" s="11">
        <v>24.5</v>
      </c>
      <c r="X26" s="11">
        <v>2.4500000000000001E-2</v>
      </c>
      <c r="Y26" s="11">
        <v>1140.06018066</v>
      </c>
      <c r="Z26" s="11">
        <v>1279.0064697299999</v>
      </c>
      <c r="AA26" s="11">
        <v>1202.46802256</v>
      </c>
      <c r="AB26" s="11">
        <v>29.842323445600002</v>
      </c>
      <c r="AC26" s="12" t="s">
        <v>36</v>
      </c>
      <c r="AD26">
        <f t="shared" si="8"/>
        <v>1.20246802256</v>
      </c>
      <c r="AE26">
        <f t="shared" si="9"/>
        <v>2.9842323445600002E-2</v>
      </c>
      <c r="AF26">
        <f t="shared" si="10"/>
        <v>1.0499695647356642E-2</v>
      </c>
      <c r="AG26">
        <f t="shared" si="11"/>
        <v>2</v>
      </c>
      <c r="AH26" s="7" t="s">
        <v>36</v>
      </c>
      <c r="AJ26">
        <f t="shared" si="2"/>
        <v>1.1000000000000001</v>
      </c>
      <c r="AK26">
        <f t="shared" si="3"/>
        <v>1.0449999999999999</v>
      </c>
      <c r="AL26">
        <f t="shared" si="4"/>
        <v>1.1550000000000002</v>
      </c>
      <c r="AY26" s="1"/>
    </row>
    <row r="27" spans="3:51" x14ac:dyDescent="0.25">
      <c r="C27" s="1">
        <f t="shared" si="0"/>
        <v>4</v>
      </c>
      <c r="D27" s="11">
        <v>17</v>
      </c>
      <c r="E27" s="11">
        <v>50</v>
      </c>
      <c r="F27" s="11">
        <v>25</v>
      </c>
      <c r="G27" s="11">
        <v>2.5000000000000001E-2</v>
      </c>
      <c r="H27" s="11">
        <v>1142.4810791</v>
      </c>
      <c r="I27" s="11">
        <v>1302.82458496</v>
      </c>
      <c r="J27" s="11">
        <v>1215.4604492200001</v>
      </c>
      <c r="K27" s="11">
        <v>37.243644129800003</v>
      </c>
      <c r="L27" s="12" t="s">
        <v>36</v>
      </c>
      <c r="M27">
        <f t="shared" si="1"/>
        <v>1.2154604492200001</v>
      </c>
      <c r="N27">
        <f t="shared" si="5"/>
        <v>3.7243644129800003E-2</v>
      </c>
      <c r="O27">
        <f t="shared" si="6"/>
        <v>1.3331115334084195E-2</v>
      </c>
      <c r="P27">
        <f t="shared" si="7"/>
        <v>4</v>
      </c>
      <c r="Q27" s="7" t="s">
        <v>36</v>
      </c>
      <c r="T27" s="1"/>
      <c r="U27" s="11">
        <v>17</v>
      </c>
      <c r="V27" s="11">
        <v>50</v>
      </c>
      <c r="W27" s="11">
        <v>25</v>
      </c>
      <c r="X27" s="11">
        <v>2.5000000000000001E-2</v>
      </c>
      <c r="Y27" s="11">
        <v>1132.3875732399999</v>
      </c>
      <c r="Z27" s="11">
        <v>1294.25720215</v>
      </c>
      <c r="AA27" s="11">
        <v>1221.03248291</v>
      </c>
      <c r="AB27" s="11">
        <v>33.692891045099998</v>
      </c>
      <c r="AC27" s="12" t="s">
        <v>36</v>
      </c>
      <c r="AD27">
        <f t="shared" si="8"/>
        <v>1.2210324829100001</v>
      </c>
      <c r="AE27">
        <f t="shared" si="9"/>
        <v>3.3692891045099996E-2</v>
      </c>
      <c r="AF27">
        <f t="shared" si="10"/>
        <v>1.4648861919359445E-2</v>
      </c>
      <c r="AG27">
        <f t="shared" si="11"/>
        <v>4</v>
      </c>
      <c r="AH27" s="7" t="s">
        <v>36</v>
      </c>
      <c r="AJ27">
        <f t="shared" si="2"/>
        <v>1.1000000000000001</v>
      </c>
      <c r="AK27">
        <f t="shared" si="3"/>
        <v>1.0449999999999999</v>
      </c>
      <c r="AL27">
        <f t="shared" si="4"/>
        <v>1.1550000000000002</v>
      </c>
      <c r="AY27" s="1"/>
    </row>
    <row r="28" spans="3:51" x14ac:dyDescent="0.25">
      <c r="C28" s="1">
        <f t="shared" si="0"/>
        <v>6</v>
      </c>
      <c r="D28" s="11">
        <v>18</v>
      </c>
      <c r="E28" s="11">
        <v>47</v>
      </c>
      <c r="F28" s="11">
        <v>23.5</v>
      </c>
      <c r="G28" s="11">
        <v>2.35E-2</v>
      </c>
      <c r="H28" s="11">
        <v>1128.7714843799999</v>
      </c>
      <c r="I28" s="11">
        <v>1316.40197754</v>
      </c>
      <c r="J28" s="11">
        <v>1210.99042917</v>
      </c>
      <c r="K28" s="11">
        <v>39.751858771099997</v>
      </c>
      <c r="L28" s="12" t="s">
        <v>36</v>
      </c>
      <c r="M28">
        <f t="shared" si="1"/>
        <v>1.21099042917</v>
      </c>
      <c r="N28">
        <f t="shared" si="5"/>
        <v>3.9751858771099997E-2</v>
      </c>
      <c r="O28">
        <f t="shared" si="6"/>
        <v>1.2318875367340765E-2</v>
      </c>
      <c r="P28">
        <f t="shared" si="7"/>
        <v>6</v>
      </c>
      <c r="Q28" s="7" t="s">
        <v>36</v>
      </c>
      <c r="T28" s="1"/>
      <c r="U28" s="11">
        <v>18</v>
      </c>
      <c r="V28" s="11">
        <v>47</v>
      </c>
      <c r="W28" s="11">
        <v>23.5</v>
      </c>
      <c r="X28" s="11">
        <v>2.35E-2</v>
      </c>
      <c r="Y28" s="11">
        <v>1151.9155273399999</v>
      </c>
      <c r="Z28" s="11">
        <v>1293.8985595700001</v>
      </c>
      <c r="AA28" s="11">
        <v>1219.30188767</v>
      </c>
      <c r="AB28" s="11">
        <v>40.199794470999997</v>
      </c>
      <c r="AC28" s="12" t="s">
        <v>36</v>
      </c>
      <c r="AD28">
        <f t="shared" si="8"/>
        <v>1.2193018876700001</v>
      </c>
      <c r="AE28">
        <f t="shared" si="9"/>
        <v>4.0199794471E-2</v>
      </c>
      <c r="AF28">
        <f t="shared" si="10"/>
        <v>1.4232940401625311E-2</v>
      </c>
      <c r="AG28">
        <f t="shared" si="11"/>
        <v>6</v>
      </c>
      <c r="AH28" s="7" t="s">
        <v>36</v>
      </c>
      <c r="AJ28">
        <f t="shared" si="2"/>
        <v>1.1000000000000001</v>
      </c>
      <c r="AK28">
        <f t="shared" si="3"/>
        <v>1.0449999999999999</v>
      </c>
      <c r="AL28">
        <f t="shared" si="4"/>
        <v>1.1550000000000002</v>
      </c>
      <c r="AY28" s="1"/>
    </row>
    <row r="29" spans="3:51" x14ac:dyDescent="0.25">
      <c r="C29" s="1">
        <f t="shared" si="0"/>
        <v>8</v>
      </c>
      <c r="D29" s="11">
        <v>19</v>
      </c>
      <c r="E29" s="11">
        <v>52</v>
      </c>
      <c r="F29" s="11">
        <v>26</v>
      </c>
      <c r="G29" s="11">
        <v>2.5999999999999999E-2</v>
      </c>
      <c r="H29" s="11">
        <v>1111.2932128899999</v>
      </c>
      <c r="I29" s="11">
        <v>1264.9232177700001</v>
      </c>
      <c r="J29" s="11">
        <v>1200.38781973</v>
      </c>
      <c r="K29" s="11">
        <v>37.980707141800004</v>
      </c>
      <c r="L29" s="12" t="s">
        <v>36</v>
      </c>
      <c r="M29">
        <f t="shared" si="1"/>
        <v>1.20038781973</v>
      </c>
      <c r="N29">
        <f t="shared" si="5"/>
        <v>3.7980707141800005E-2</v>
      </c>
      <c r="O29">
        <f t="shared" si="6"/>
        <v>1.0077714350142954E-2</v>
      </c>
      <c r="P29">
        <f t="shared" si="7"/>
        <v>8</v>
      </c>
      <c r="Q29" s="7" t="s">
        <v>36</v>
      </c>
      <c r="T29" s="1"/>
      <c r="U29" s="11">
        <v>19</v>
      </c>
      <c r="V29" s="11">
        <v>52</v>
      </c>
      <c r="W29" s="11">
        <v>26</v>
      </c>
      <c r="X29" s="11">
        <v>2.5999999999999999E-2</v>
      </c>
      <c r="Y29" s="11">
        <v>1128.46154785</v>
      </c>
      <c r="Z29" s="11">
        <v>1313.3303222699999</v>
      </c>
      <c r="AA29" s="11">
        <v>1205.47432063</v>
      </c>
      <c r="AB29" s="11">
        <v>44.456891721600002</v>
      </c>
      <c r="AC29" s="12" t="s">
        <v>36</v>
      </c>
      <c r="AD29">
        <f t="shared" si="8"/>
        <v>1.20547432063</v>
      </c>
      <c r="AE29">
        <f t="shared" si="9"/>
        <v>4.44568917216E-2</v>
      </c>
      <c r="AF29">
        <f t="shared" si="10"/>
        <v>1.1124832312360033E-2</v>
      </c>
      <c r="AG29">
        <f t="shared" si="11"/>
        <v>8</v>
      </c>
      <c r="AH29" s="7" t="s">
        <v>36</v>
      </c>
      <c r="AJ29">
        <f t="shared" si="2"/>
        <v>1.1000000000000001</v>
      </c>
      <c r="AK29">
        <f t="shared" si="3"/>
        <v>1.0449999999999999</v>
      </c>
      <c r="AL29">
        <f t="shared" si="4"/>
        <v>1.1550000000000002</v>
      </c>
      <c r="AY29" s="1"/>
    </row>
    <row r="30" spans="3:51" x14ac:dyDescent="0.25">
      <c r="C30" s="1">
        <f t="shared" si="0"/>
        <v>10</v>
      </c>
      <c r="D30" s="11">
        <v>20</v>
      </c>
      <c r="E30" s="11">
        <v>47</v>
      </c>
      <c r="F30" s="11">
        <v>23.5</v>
      </c>
      <c r="G30" s="11">
        <v>2.35E-2</v>
      </c>
      <c r="H30" s="11">
        <v>1118.85424805</v>
      </c>
      <c r="I30" s="11">
        <v>1276.3298339800001</v>
      </c>
      <c r="J30" s="11">
        <v>1203.59951587</v>
      </c>
      <c r="K30" s="11">
        <v>31.957294927500001</v>
      </c>
      <c r="L30" s="12" t="s">
        <v>36</v>
      </c>
      <c r="M30">
        <f t="shared" si="1"/>
        <v>1.2035995158700001</v>
      </c>
      <c r="N30">
        <f t="shared" si="5"/>
        <v>3.1957294927500005E-2</v>
      </c>
      <c r="O30">
        <f t="shared" si="6"/>
        <v>1.0732859688498391E-2</v>
      </c>
      <c r="P30">
        <f t="shared" si="7"/>
        <v>10</v>
      </c>
      <c r="Q30" s="7" t="s">
        <v>36</v>
      </c>
      <c r="T30" s="1"/>
      <c r="U30" s="11">
        <v>20</v>
      </c>
      <c r="V30" s="11">
        <v>47</v>
      </c>
      <c r="W30" s="11">
        <v>23.5</v>
      </c>
      <c r="X30" s="11">
        <v>2.35E-2</v>
      </c>
      <c r="Y30" s="11">
        <v>1111.27697754</v>
      </c>
      <c r="Z30" s="11">
        <v>1304.8693847699999</v>
      </c>
      <c r="AA30" s="11">
        <v>1209.9778793</v>
      </c>
      <c r="AB30" s="11">
        <v>42.124635151699998</v>
      </c>
      <c r="AC30" s="12" t="s">
        <v>36</v>
      </c>
      <c r="AD30">
        <f t="shared" si="8"/>
        <v>1.2099778793</v>
      </c>
      <c r="AE30">
        <f t="shared" si="9"/>
        <v>4.21246351517E-2</v>
      </c>
      <c r="AF30">
        <f t="shared" si="10"/>
        <v>1.2095133935325349E-2</v>
      </c>
      <c r="AG30">
        <f t="shared" si="11"/>
        <v>10</v>
      </c>
      <c r="AH30" s="7" t="s">
        <v>36</v>
      </c>
      <c r="AJ30">
        <f t="shared" si="2"/>
        <v>1.1000000000000001</v>
      </c>
      <c r="AK30">
        <f t="shared" si="3"/>
        <v>1.0449999999999999</v>
      </c>
      <c r="AL30">
        <f t="shared" si="4"/>
        <v>1.1550000000000002</v>
      </c>
      <c r="AY30" s="1"/>
    </row>
    <row r="31" spans="3:51" x14ac:dyDescent="0.25">
      <c r="C31" s="1">
        <f t="shared" si="0"/>
        <v>12</v>
      </c>
      <c r="D31" s="11">
        <v>21</v>
      </c>
      <c r="E31" s="11">
        <v>50</v>
      </c>
      <c r="F31" s="11">
        <v>25</v>
      </c>
      <c r="G31" s="11">
        <v>2.5000000000000001E-2</v>
      </c>
      <c r="H31" s="11">
        <v>1132.6314697299999</v>
      </c>
      <c r="I31" s="11">
        <v>1322.6308593799999</v>
      </c>
      <c r="J31" s="11">
        <v>1215.7093261699999</v>
      </c>
      <c r="K31" s="11">
        <v>42.582533197399997</v>
      </c>
      <c r="L31" s="12" t="s">
        <v>36</v>
      </c>
      <c r="M31">
        <f t="shared" si="1"/>
        <v>1.21570932617</v>
      </c>
      <c r="N31">
        <f t="shared" si="5"/>
        <v>4.2582533197399998E-2</v>
      </c>
      <c r="O31">
        <f t="shared" si="6"/>
        <v>1.3388648162715438E-2</v>
      </c>
      <c r="P31">
        <f t="shared" si="7"/>
        <v>12</v>
      </c>
      <c r="Q31" s="7" t="s">
        <v>36</v>
      </c>
      <c r="T31" s="1"/>
      <c r="U31" s="11">
        <v>21</v>
      </c>
      <c r="V31" s="11">
        <v>50</v>
      </c>
      <c r="W31" s="11">
        <v>25</v>
      </c>
      <c r="X31" s="11">
        <v>2.5000000000000001E-2</v>
      </c>
      <c r="Y31" s="11">
        <v>1120.4088134799999</v>
      </c>
      <c r="Z31" s="11">
        <v>1257.6417236299999</v>
      </c>
      <c r="AA31" s="11">
        <v>1197.20037598</v>
      </c>
      <c r="AB31" s="11">
        <v>30.166854454599999</v>
      </c>
      <c r="AC31" s="12" t="s">
        <v>36</v>
      </c>
      <c r="AD31">
        <f t="shared" si="8"/>
        <v>1.1972003759800001</v>
      </c>
      <c r="AE31">
        <f t="shared" si="9"/>
        <v>3.01668544546E-2</v>
      </c>
      <c r="AF31">
        <f t="shared" si="10"/>
        <v>9.4479130906533568E-3</v>
      </c>
      <c r="AG31">
        <f t="shared" si="11"/>
        <v>12</v>
      </c>
      <c r="AH31" s="7" t="s">
        <v>36</v>
      </c>
      <c r="AJ31">
        <f t="shared" si="2"/>
        <v>1.1000000000000001</v>
      </c>
      <c r="AK31">
        <f t="shared" si="3"/>
        <v>1.0449999999999999</v>
      </c>
      <c r="AL31">
        <f t="shared" si="4"/>
        <v>1.1550000000000002</v>
      </c>
      <c r="AY31" s="1"/>
    </row>
    <row r="32" spans="3:51" x14ac:dyDescent="0.25">
      <c r="C32" s="1">
        <f t="shared" si="0"/>
        <v>14</v>
      </c>
      <c r="D32" s="11">
        <v>22</v>
      </c>
      <c r="E32" s="11">
        <v>49</v>
      </c>
      <c r="F32" s="11">
        <v>24.5</v>
      </c>
      <c r="G32" s="11">
        <v>2.4500000000000001E-2</v>
      </c>
      <c r="H32" s="11">
        <v>1075.2351074200001</v>
      </c>
      <c r="I32" s="11">
        <v>1253.1879882799999</v>
      </c>
      <c r="J32" s="11">
        <v>1154.6178501700001</v>
      </c>
      <c r="K32" s="11">
        <v>36.738095074100002</v>
      </c>
      <c r="L32" s="12" t="s">
        <v>36</v>
      </c>
      <c r="M32">
        <f t="shared" si="1"/>
        <v>1.1546178501700002</v>
      </c>
      <c r="N32">
        <f t="shared" si="5"/>
        <v>3.6738095074100002E-2</v>
      </c>
      <c r="O32">
        <f t="shared" si="6"/>
        <v>2.9831095571925792E-3</v>
      </c>
      <c r="P32">
        <f t="shared" si="7"/>
        <v>14</v>
      </c>
      <c r="Q32" s="7" t="s">
        <v>36</v>
      </c>
      <c r="T32" s="1"/>
      <c r="U32" s="11">
        <v>22</v>
      </c>
      <c r="V32" s="11">
        <v>49</v>
      </c>
      <c r="W32" s="11">
        <v>24.5</v>
      </c>
      <c r="X32" s="11">
        <v>2.4500000000000001E-2</v>
      </c>
      <c r="Y32" s="11">
        <v>1097.30822754</v>
      </c>
      <c r="Z32" s="11">
        <v>1237.10510254</v>
      </c>
      <c r="AA32" s="11">
        <v>1163.7749372200001</v>
      </c>
      <c r="AB32" s="11">
        <v>31.860872318399998</v>
      </c>
      <c r="AC32" s="12" t="s">
        <v>36</v>
      </c>
      <c r="AD32">
        <f t="shared" si="8"/>
        <v>1.1637749372200001</v>
      </c>
      <c r="AE32">
        <f t="shared" si="9"/>
        <v>3.1860872318399999E-2</v>
      </c>
      <c r="AF32">
        <f t="shared" si="10"/>
        <v>4.0672426174149477E-3</v>
      </c>
      <c r="AG32">
        <f t="shared" si="11"/>
        <v>14</v>
      </c>
      <c r="AH32" s="7" t="s">
        <v>36</v>
      </c>
      <c r="AJ32">
        <f t="shared" si="2"/>
        <v>1.1000000000000001</v>
      </c>
      <c r="AK32">
        <f t="shared" si="3"/>
        <v>1.0449999999999999</v>
      </c>
      <c r="AL32">
        <f t="shared" si="4"/>
        <v>1.1550000000000002</v>
      </c>
      <c r="AY32" s="1"/>
    </row>
    <row r="33" spans="3:51" x14ac:dyDescent="0.25">
      <c r="C33" s="1">
        <f t="shared" si="0"/>
        <v>16</v>
      </c>
      <c r="D33" s="11">
        <v>23</v>
      </c>
      <c r="E33" s="11">
        <v>50</v>
      </c>
      <c r="F33" s="11">
        <v>25</v>
      </c>
      <c r="G33" s="11">
        <v>2.5000000000000001E-2</v>
      </c>
      <c r="H33" s="11">
        <v>1057.1889648399999</v>
      </c>
      <c r="I33" s="11">
        <v>1279.6654052700001</v>
      </c>
      <c r="J33" s="11">
        <v>1172.11680664</v>
      </c>
      <c r="K33" s="11">
        <v>37.868003783200002</v>
      </c>
      <c r="L33" s="12" t="s">
        <v>36</v>
      </c>
      <c r="M33">
        <f t="shared" si="1"/>
        <v>1.1721168066400001</v>
      </c>
      <c r="N33">
        <f t="shared" si="5"/>
        <v>3.7868003783200002E-2</v>
      </c>
      <c r="O33">
        <f t="shared" si="6"/>
        <v>5.2008337999511446E-3</v>
      </c>
      <c r="P33">
        <f t="shared" si="7"/>
        <v>16</v>
      </c>
      <c r="Q33" s="7" t="s">
        <v>36</v>
      </c>
      <c r="T33" s="1"/>
      <c r="U33" s="11">
        <v>23</v>
      </c>
      <c r="V33" s="11">
        <v>50</v>
      </c>
      <c r="W33" s="11">
        <v>25</v>
      </c>
      <c r="X33" s="11">
        <v>2.5000000000000001E-2</v>
      </c>
      <c r="Y33" s="11">
        <v>1095.0012207</v>
      </c>
      <c r="Z33" s="11">
        <v>1201.92370605</v>
      </c>
      <c r="AA33" s="11">
        <v>1149.49111328</v>
      </c>
      <c r="AB33" s="11">
        <v>26.953022154799999</v>
      </c>
      <c r="AC33" s="12" t="s">
        <v>36</v>
      </c>
      <c r="AD33">
        <f t="shared" si="8"/>
        <v>1.1494911132800001</v>
      </c>
      <c r="AE33">
        <f t="shared" si="9"/>
        <v>2.6953022154799999E-2</v>
      </c>
      <c r="AF33">
        <f t="shared" si="10"/>
        <v>2.4493702936937921E-3</v>
      </c>
      <c r="AG33">
        <f t="shared" si="11"/>
        <v>16</v>
      </c>
      <c r="AH33" s="7" t="s">
        <v>36</v>
      </c>
      <c r="AJ33">
        <f t="shared" si="2"/>
        <v>1.1000000000000001</v>
      </c>
      <c r="AK33">
        <f t="shared" si="3"/>
        <v>1.0449999999999999</v>
      </c>
      <c r="AL33">
        <f t="shared" si="4"/>
        <v>1.1550000000000002</v>
      </c>
      <c r="AY33" s="1"/>
    </row>
    <row r="34" spans="3:51" x14ac:dyDescent="0.25">
      <c r="C34" s="1">
        <f t="shared" si="0"/>
        <v>18</v>
      </c>
      <c r="D34" s="11">
        <v>24</v>
      </c>
      <c r="E34" s="11">
        <v>49</v>
      </c>
      <c r="F34" s="11">
        <v>24.5</v>
      </c>
      <c r="G34" s="11">
        <v>2.4500000000000001E-2</v>
      </c>
      <c r="H34" s="11">
        <v>1068.58862305</v>
      </c>
      <c r="I34" s="11">
        <v>1184.17285156</v>
      </c>
      <c r="J34" s="11">
        <v>1116.58938287</v>
      </c>
      <c r="K34" s="11">
        <v>28.733132848</v>
      </c>
      <c r="L34" s="12" t="s">
        <v>36</v>
      </c>
      <c r="M34">
        <f t="shared" si="1"/>
        <v>1.11658938287</v>
      </c>
      <c r="N34">
        <f t="shared" si="5"/>
        <v>2.8733132848000002E-2</v>
      </c>
      <c r="O34">
        <f t="shared" si="6"/>
        <v>2.7520762400744584E-4</v>
      </c>
      <c r="P34">
        <f t="shared" si="7"/>
        <v>18</v>
      </c>
      <c r="Q34" s="7" t="s">
        <v>36</v>
      </c>
      <c r="T34" s="1"/>
      <c r="U34" s="11">
        <v>24</v>
      </c>
      <c r="V34" s="11">
        <v>49</v>
      </c>
      <c r="W34" s="11">
        <v>24.5</v>
      </c>
      <c r="X34" s="11">
        <v>2.4500000000000001E-2</v>
      </c>
      <c r="Y34" s="11">
        <v>1044.4108886700001</v>
      </c>
      <c r="Z34" s="11">
        <v>1193.0050048799999</v>
      </c>
      <c r="AA34" s="11">
        <v>1119.15857183</v>
      </c>
      <c r="AB34" s="11">
        <v>29.415574963400001</v>
      </c>
      <c r="AC34" s="12" t="s">
        <v>36</v>
      </c>
      <c r="AD34">
        <f t="shared" si="8"/>
        <v>1.1191585718300001</v>
      </c>
      <c r="AE34">
        <f t="shared" si="9"/>
        <v>2.9415574963400002E-2</v>
      </c>
      <c r="AF34">
        <f t="shared" si="10"/>
        <v>3.6705087456527058E-4</v>
      </c>
      <c r="AG34">
        <f t="shared" si="11"/>
        <v>18</v>
      </c>
      <c r="AH34" s="7" t="s">
        <v>36</v>
      </c>
      <c r="AJ34">
        <f t="shared" si="2"/>
        <v>1.1000000000000001</v>
      </c>
      <c r="AK34">
        <f t="shared" si="3"/>
        <v>1.0449999999999999</v>
      </c>
      <c r="AL34">
        <f t="shared" si="4"/>
        <v>1.1550000000000002</v>
      </c>
      <c r="AY34" s="1"/>
    </row>
    <row r="35" spans="3:51" x14ac:dyDescent="0.25">
      <c r="C35" s="1">
        <f t="shared" si="0"/>
        <v>20</v>
      </c>
      <c r="D35" s="11">
        <v>25</v>
      </c>
      <c r="E35" s="11">
        <v>52</v>
      </c>
      <c r="F35" s="11">
        <v>26</v>
      </c>
      <c r="G35" s="11">
        <v>2.5999999999999999E-2</v>
      </c>
      <c r="H35" s="11">
        <v>1059.61096191</v>
      </c>
      <c r="I35" s="11">
        <v>1263.42907715</v>
      </c>
      <c r="J35" s="11">
        <v>1137.0849351100001</v>
      </c>
      <c r="K35" s="11">
        <v>45.0778846292</v>
      </c>
      <c r="L35" s="12" t="s">
        <v>36</v>
      </c>
      <c r="M35">
        <f t="shared" si="1"/>
        <v>1.1370849351100001</v>
      </c>
      <c r="N35">
        <f t="shared" si="5"/>
        <v>4.5077884629200003E-2</v>
      </c>
      <c r="O35">
        <f t="shared" si="6"/>
        <v>1.3752924121129104E-3</v>
      </c>
      <c r="P35">
        <f t="shared" si="7"/>
        <v>20</v>
      </c>
      <c r="Q35" s="7" t="s">
        <v>36</v>
      </c>
      <c r="T35" s="1"/>
      <c r="U35" s="11">
        <v>25</v>
      </c>
      <c r="V35" s="11">
        <v>52</v>
      </c>
      <c r="W35" s="11">
        <v>26</v>
      </c>
      <c r="X35" s="11">
        <v>2.5999999999999999E-2</v>
      </c>
      <c r="Y35" s="11">
        <v>1033.12854004</v>
      </c>
      <c r="Z35" s="11">
        <v>1227.91833496</v>
      </c>
      <c r="AA35" s="11">
        <v>1117.26604051</v>
      </c>
      <c r="AB35" s="11">
        <v>37.722617730000003</v>
      </c>
      <c r="AC35" s="12" t="s">
        <v>36</v>
      </c>
      <c r="AD35">
        <f t="shared" si="8"/>
        <v>1.1172660405100001</v>
      </c>
      <c r="AE35">
        <f t="shared" si="9"/>
        <v>3.7722617730000005E-2</v>
      </c>
      <c r="AF35">
        <f t="shared" si="10"/>
        <v>2.9811615489296192E-4</v>
      </c>
      <c r="AG35">
        <f t="shared" si="11"/>
        <v>20</v>
      </c>
      <c r="AH35" s="7" t="s">
        <v>36</v>
      </c>
      <c r="AJ35">
        <f t="shared" si="2"/>
        <v>1.1000000000000001</v>
      </c>
      <c r="AK35">
        <f t="shared" si="3"/>
        <v>1.0449999999999999</v>
      </c>
      <c r="AL35">
        <f t="shared" si="4"/>
        <v>1.1550000000000002</v>
      </c>
      <c r="AY35" s="1"/>
    </row>
    <row r="36" spans="3:51" x14ac:dyDescent="0.25">
      <c r="C36" s="1">
        <f t="shared" si="0"/>
        <v>22</v>
      </c>
      <c r="D36" s="11">
        <v>26</v>
      </c>
      <c r="E36" s="11">
        <v>52</v>
      </c>
      <c r="F36" s="11">
        <v>26</v>
      </c>
      <c r="G36" s="11">
        <v>2.5999999999999999E-2</v>
      </c>
      <c r="H36" s="11">
        <v>1019.41363525</v>
      </c>
      <c r="I36" s="11">
        <v>1122.0262451200001</v>
      </c>
      <c r="J36" s="11">
        <v>1071.6193237299999</v>
      </c>
      <c r="K36" s="11">
        <v>22.8294528865</v>
      </c>
      <c r="L36" s="12" t="s">
        <v>36</v>
      </c>
      <c r="M36">
        <f t="shared" si="1"/>
        <v>1.07161932373</v>
      </c>
      <c r="N36">
        <f t="shared" si="5"/>
        <v>2.2829452886500002E-2</v>
      </c>
      <c r="O36">
        <f t="shared" si="6"/>
        <v>8.0546278554254514E-4</v>
      </c>
      <c r="P36">
        <f t="shared" si="7"/>
        <v>22</v>
      </c>
      <c r="Q36" s="7" t="s">
        <v>36</v>
      </c>
      <c r="U36" s="11">
        <v>26</v>
      </c>
      <c r="V36" s="11">
        <v>52</v>
      </c>
      <c r="W36" s="11">
        <v>26</v>
      </c>
      <c r="X36" s="11">
        <v>2.5999999999999999E-2</v>
      </c>
      <c r="Y36" s="11">
        <v>1013.1940918</v>
      </c>
      <c r="Z36" s="11">
        <v>1125.86120605</v>
      </c>
      <c r="AA36" s="11">
        <v>1056.7856398399999</v>
      </c>
      <c r="AB36" s="11">
        <v>27.1646184369</v>
      </c>
      <c r="AC36" s="12" t="s">
        <v>36</v>
      </c>
      <c r="AD36">
        <f t="shared" si="8"/>
        <v>1.05678563984</v>
      </c>
      <c r="AE36">
        <f t="shared" si="9"/>
        <v>2.71646184369E-2</v>
      </c>
      <c r="AF36">
        <f t="shared" si="10"/>
        <v>1.8674809240382065E-3</v>
      </c>
      <c r="AG36">
        <f t="shared" si="11"/>
        <v>22</v>
      </c>
      <c r="AH36" s="7" t="s">
        <v>36</v>
      </c>
      <c r="AJ36">
        <f t="shared" si="2"/>
        <v>1.1000000000000001</v>
      </c>
      <c r="AK36">
        <f t="shared" si="3"/>
        <v>1.0449999999999999</v>
      </c>
      <c r="AL36">
        <f t="shared" si="4"/>
        <v>1.1550000000000002</v>
      </c>
    </row>
    <row r="37" spans="3:51" x14ac:dyDescent="0.25">
      <c r="C37" s="1">
        <f t="shared" si="0"/>
        <v>24</v>
      </c>
      <c r="D37" s="11">
        <v>27</v>
      </c>
      <c r="E37" s="11">
        <v>50</v>
      </c>
      <c r="F37" s="11">
        <v>25</v>
      </c>
      <c r="G37" s="11">
        <v>2.5000000000000001E-2</v>
      </c>
      <c r="H37" s="11">
        <v>959.03375244100005</v>
      </c>
      <c r="I37" s="11">
        <v>1083.15270996</v>
      </c>
      <c r="J37" s="11">
        <v>1015.28791382</v>
      </c>
      <c r="K37" s="11">
        <v>25.125657084499998</v>
      </c>
      <c r="L37" s="12" t="s">
        <v>36</v>
      </c>
      <c r="M37">
        <f t="shared" si="1"/>
        <v>1.0152879138199999</v>
      </c>
      <c r="N37">
        <f t="shared" si="5"/>
        <v>2.51256570845E-2</v>
      </c>
      <c r="O37">
        <f t="shared" si="6"/>
        <v>7.1761375449677714E-3</v>
      </c>
      <c r="P37">
        <f t="shared" si="7"/>
        <v>24</v>
      </c>
      <c r="Q37" s="7" t="s">
        <v>36</v>
      </c>
      <c r="U37" s="11">
        <v>27</v>
      </c>
      <c r="V37" s="11">
        <v>50</v>
      </c>
      <c r="W37" s="11">
        <v>25</v>
      </c>
      <c r="X37" s="11">
        <v>2.5000000000000001E-2</v>
      </c>
      <c r="Y37" s="11">
        <v>970.69024658199999</v>
      </c>
      <c r="Z37" s="11">
        <v>1059.48950195</v>
      </c>
      <c r="AA37" s="11">
        <v>1006.05055542</v>
      </c>
      <c r="AB37" s="11">
        <v>21.741985935199999</v>
      </c>
      <c r="AC37" s="12" t="s">
        <v>36</v>
      </c>
      <c r="AD37">
        <f t="shared" si="8"/>
        <v>1.0060505554200001</v>
      </c>
      <c r="AE37">
        <f t="shared" si="9"/>
        <v>2.1741985935199999E-2</v>
      </c>
      <c r="AF37">
        <f t="shared" si="10"/>
        <v>8.8264981368904889E-3</v>
      </c>
      <c r="AG37">
        <f t="shared" si="11"/>
        <v>24</v>
      </c>
      <c r="AH37" s="7" t="s">
        <v>36</v>
      </c>
      <c r="AJ37">
        <f t="shared" si="2"/>
        <v>1.1000000000000001</v>
      </c>
      <c r="AK37">
        <f t="shared" si="3"/>
        <v>1.0449999999999999</v>
      </c>
      <c r="AL37">
        <f t="shared" si="4"/>
        <v>1.1550000000000002</v>
      </c>
    </row>
    <row r="38" spans="3:51" x14ac:dyDescent="0.25">
      <c r="C38" s="1">
        <f t="shared" si="0"/>
        <v>26</v>
      </c>
      <c r="D38" s="11">
        <v>28</v>
      </c>
      <c r="E38" s="11">
        <v>52</v>
      </c>
      <c r="F38" s="11">
        <v>26</v>
      </c>
      <c r="G38" s="11">
        <v>2.5999999999999999E-2</v>
      </c>
      <c r="H38" s="11">
        <v>902.18170166000004</v>
      </c>
      <c r="I38" s="11">
        <v>1037.7536621100001</v>
      </c>
      <c r="J38" s="11">
        <v>951.12286376999998</v>
      </c>
      <c r="K38" s="11">
        <v>25.626542424299998</v>
      </c>
      <c r="L38" s="12" t="s">
        <v>36</v>
      </c>
      <c r="M38">
        <f t="shared" si="1"/>
        <v>0.95112286376999999</v>
      </c>
      <c r="N38">
        <f t="shared" si="5"/>
        <v>2.56265424243E-2</v>
      </c>
      <c r="O38">
        <f t="shared" si="6"/>
        <v>2.2164401692046008E-2</v>
      </c>
      <c r="P38">
        <f t="shared" si="7"/>
        <v>26</v>
      </c>
      <c r="Q38" s="7" t="s">
        <v>36</v>
      </c>
      <c r="U38" s="11">
        <v>28</v>
      </c>
      <c r="V38" s="11">
        <v>52</v>
      </c>
      <c r="W38" s="11">
        <v>26</v>
      </c>
      <c r="X38" s="11">
        <v>2.5999999999999999E-2</v>
      </c>
      <c r="Y38" s="11">
        <v>941.59704589800003</v>
      </c>
      <c r="Z38" s="11">
        <v>1044.8210449200001</v>
      </c>
      <c r="AA38" s="11">
        <v>987.82533968400003</v>
      </c>
      <c r="AB38" s="11">
        <v>24.283166280700001</v>
      </c>
      <c r="AC38" s="12" t="s">
        <v>36</v>
      </c>
      <c r="AD38">
        <f t="shared" si="8"/>
        <v>0.9878253396840001</v>
      </c>
      <c r="AE38">
        <f t="shared" si="9"/>
        <v>2.4283166280700003E-2</v>
      </c>
      <c r="AF38">
        <f t="shared" si="10"/>
        <v>1.2583154417009981E-2</v>
      </c>
      <c r="AG38">
        <f t="shared" si="11"/>
        <v>26</v>
      </c>
      <c r="AH38" s="7" t="s">
        <v>36</v>
      </c>
      <c r="AJ38">
        <f t="shared" si="2"/>
        <v>1.1000000000000001</v>
      </c>
      <c r="AK38">
        <f t="shared" si="3"/>
        <v>1.0449999999999999</v>
      </c>
      <c r="AL38">
        <f t="shared" si="4"/>
        <v>1.1550000000000002</v>
      </c>
    </row>
    <row r="39" spans="3:51" x14ac:dyDescent="0.25">
      <c r="C39" s="1">
        <f t="shared" si="0"/>
        <v>28</v>
      </c>
      <c r="D39" s="11">
        <v>29</v>
      </c>
      <c r="E39" s="11">
        <v>49</v>
      </c>
      <c r="F39" s="11">
        <v>24.5</v>
      </c>
      <c r="G39" s="11">
        <v>2.4500000000000001E-2</v>
      </c>
      <c r="H39" s="11">
        <v>877.38604736299999</v>
      </c>
      <c r="I39" s="11">
        <v>1010.46948242</v>
      </c>
      <c r="J39" s="11">
        <v>943.03149538599996</v>
      </c>
      <c r="K39" s="11">
        <v>30.330189815400001</v>
      </c>
      <c r="L39" s="12" t="s">
        <v>36</v>
      </c>
      <c r="M39">
        <f t="shared" si="1"/>
        <v>0.94303149538599995</v>
      </c>
      <c r="N39">
        <f t="shared" si="5"/>
        <v>3.0330189815400001E-2</v>
      </c>
      <c r="O39">
        <f t="shared" si="6"/>
        <v>2.4639111440755382E-2</v>
      </c>
      <c r="P39">
        <f t="shared" si="7"/>
        <v>28</v>
      </c>
      <c r="Q39" s="7" t="s">
        <v>36</v>
      </c>
      <c r="U39" s="11">
        <v>29</v>
      </c>
      <c r="V39" s="11">
        <v>49</v>
      </c>
      <c r="W39" s="11">
        <v>24.5</v>
      </c>
      <c r="X39" s="11">
        <v>2.4500000000000001E-2</v>
      </c>
      <c r="Y39" s="11">
        <v>877.57427978500004</v>
      </c>
      <c r="Z39" s="11">
        <v>1014.68243408</v>
      </c>
      <c r="AA39" s="11">
        <v>940.77595488899999</v>
      </c>
      <c r="AB39" s="11">
        <v>31.873598518000001</v>
      </c>
      <c r="AC39" s="12" t="s">
        <v>36</v>
      </c>
      <c r="AD39">
        <f t="shared" si="8"/>
        <v>0.94077595488900001</v>
      </c>
      <c r="AE39">
        <f t="shared" si="9"/>
        <v>3.1873598518E-2</v>
      </c>
      <c r="AF39">
        <f t="shared" si="10"/>
        <v>2.5352296541509788E-2</v>
      </c>
      <c r="AG39">
        <f t="shared" si="11"/>
        <v>28</v>
      </c>
      <c r="AH39" s="7" t="s">
        <v>36</v>
      </c>
      <c r="AJ39">
        <f t="shared" si="2"/>
        <v>1.1000000000000001</v>
      </c>
      <c r="AK39">
        <f t="shared" si="3"/>
        <v>1.0449999999999999</v>
      </c>
      <c r="AL39">
        <f t="shared" si="4"/>
        <v>1.1550000000000002</v>
      </c>
    </row>
    <row r="40" spans="3:51" x14ac:dyDescent="0.25">
      <c r="C40" s="1"/>
      <c r="AC40" s="7"/>
    </row>
    <row r="41" spans="3:51" x14ac:dyDescent="0.25">
      <c r="C41" s="1"/>
      <c r="AC41" s="7"/>
    </row>
    <row r="42" spans="3:51" x14ac:dyDescent="0.25">
      <c r="C42" s="1"/>
      <c r="AC42" s="7"/>
    </row>
    <row r="57" spans="3:63" x14ac:dyDescent="0.25">
      <c r="O57" t="s">
        <v>24</v>
      </c>
    </row>
    <row r="58" spans="3:63" x14ac:dyDescent="0.25">
      <c r="C58" s="3" t="s">
        <v>16</v>
      </c>
      <c r="D58" s="3"/>
      <c r="E58" s="3"/>
      <c r="O58" t="s">
        <v>25</v>
      </c>
      <c r="T58" s="3" t="s">
        <v>18</v>
      </c>
      <c r="U58" s="3"/>
      <c r="V58" s="3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</row>
    <row r="59" spans="3:63" x14ac:dyDescent="0.25">
      <c r="C59" t="s">
        <v>8</v>
      </c>
      <c r="D59" t="s">
        <v>0</v>
      </c>
      <c r="E59" t="s">
        <v>1</v>
      </c>
      <c r="F59" t="s">
        <v>2</v>
      </c>
      <c r="G59" t="s">
        <v>3</v>
      </c>
      <c r="H59" t="s">
        <v>4</v>
      </c>
      <c r="I59" t="s">
        <v>5</v>
      </c>
      <c r="J59" t="s">
        <v>15</v>
      </c>
      <c r="K59" t="s">
        <v>6</v>
      </c>
      <c r="O59" t="s">
        <v>20</v>
      </c>
      <c r="P59" t="s">
        <v>26</v>
      </c>
      <c r="T59" t="s">
        <v>8</v>
      </c>
      <c r="U59" t="s">
        <v>0</v>
      </c>
      <c r="V59" t="s">
        <v>1</v>
      </c>
      <c r="W59" t="s">
        <v>2</v>
      </c>
      <c r="X59" t="s">
        <v>3</v>
      </c>
      <c r="Y59" t="s">
        <v>4</v>
      </c>
      <c r="Z59" t="s">
        <v>5</v>
      </c>
      <c r="AA59" t="s">
        <v>15</v>
      </c>
      <c r="AB59" t="s">
        <v>6</v>
      </c>
      <c r="AF59" t="s">
        <v>21</v>
      </c>
      <c r="AG59" t="s">
        <v>26</v>
      </c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</row>
    <row r="60" spans="3:63" x14ac:dyDescent="0.25">
      <c r="C60" s="1">
        <f>C11</f>
        <v>-28</v>
      </c>
      <c r="D60" s="11">
        <v>1</v>
      </c>
      <c r="E60" s="11">
        <v>744</v>
      </c>
      <c r="F60" s="11">
        <v>372</v>
      </c>
      <c r="G60" s="11">
        <v>0.372</v>
      </c>
      <c r="H60" s="11">
        <v>3.3333332538599998</v>
      </c>
      <c r="I60" s="11">
        <v>58</v>
      </c>
      <c r="J60" s="11">
        <v>25.097222240699999</v>
      </c>
      <c r="K60" s="13">
        <v>8.0083673465099992</v>
      </c>
      <c r="O60">
        <f t="shared" ref="O60:O88" si="12">J60/P$60</f>
        <v>2.0531155170856237</v>
      </c>
      <c r="P60">
        <f>K$60/(SQRT(2-(PI()/2)))</f>
        <v>12.223969879846432</v>
      </c>
      <c r="T60" s="1"/>
      <c r="U60" s="11">
        <v>1</v>
      </c>
      <c r="V60" s="11">
        <v>744</v>
      </c>
      <c r="W60" s="11">
        <v>372</v>
      </c>
      <c r="X60" s="11">
        <v>0.372</v>
      </c>
      <c r="Y60" s="11">
        <v>7</v>
      </c>
      <c r="Z60" s="11">
        <v>55.6666679382</v>
      </c>
      <c r="AA60" s="11">
        <v>26.077508921300002</v>
      </c>
      <c r="AB60" s="11">
        <v>8.1990050403500003</v>
      </c>
      <c r="AF60">
        <f>AA60/AG$60</f>
        <v>2.0837070652432237</v>
      </c>
      <c r="AG60">
        <f>AB$60/(SQRT(2-(PI()/2)))</f>
        <v>12.51495920721278</v>
      </c>
      <c r="AJ60" s="6"/>
      <c r="AK60" s="10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10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</row>
    <row r="61" spans="3:63" x14ac:dyDescent="0.25">
      <c r="C61" s="1">
        <f t="shared" ref="C61" si="13">C12</f>
        <v>-26</v>
      </c>
      <c r="D61" s="11">
        <v>2</v>
      </c>
      <c r="E61" s="11">
        <v>50</v>
      </c>
      <c r="F61" s="11">
        <v>25</v>
      </c>
      <c r="G61" s="11">
        <v>2.5000000000000001E-2</v>
      </c>
      <c r="H61" s="11">
        <v>2685.33325195</v>
      </c>
      <c r="I61" s="11">
        <v>3102.66674805</v>
      </c>
      <c r="J61" s="11">
        <v>2907.0799951200001</v>
      </c>
      <c r="K61" s="13">
        <v>93.536137081800007</v>
      </c>
      <c r="O61">
        <f t="shared" si="12"/>
        <v>237.81799396551861</v>
      </c>
      <c r="T61" s="1"/>
      <c r="U61" s="11">
        <v>2</v>
      </c>
      <c r="V61" s="11">
        <v>50</v>
      </c>
      <c r="W61" s="11">
        <v>25</v>
      </c>
      <c r="X61" s="11">
        <v>2.5000000000000001E-2</v>
      </c>
      <c r="Y61" s="11">
        <v>2695.66674805</v>
      </c>
      <c r="Z61" s="11">
        <v>3138.33325195</v>
      </c>
      <c r="AA61" s="11">
        <v>2944.3466699199998</v>
      </c>
      <c r="AB61" s="11">
        <v>103.57569744600001</v>
      </c>
      <c r="AF61">
        <f t="shared" ref="AF61:AF88" si="14">AA61/AG$60</f>
        <v>235.26618194832602</v>
      </c>
      <c r="AJ61" s="6"/>
      <c r="AK61" s="10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10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</row>
    <row r="62" spans="3:63" x14ac:dyDescent="0.25">
      <c r="C62" s="1">
        <f t="shared" ref="C62" si="15">C13</f>
        <v>-24</v>
      </c>
      <c r="D62" s="11">
        <v>3</v>
      </c>
      <c r="E62" s="11">
        <v>50</v>
      </c>
      <c r="F62" s="11">
        <v>25</v>
      </c>
      <c r="G62" s="11">
        <v>2.5000000000000001E-2</v>
      </c>
      <c r="H62" s="11">
        <v>2540.66674805</v>
      </c>
      <c r="I62" s="11">
        <v>2936.33325195</v>
      </c>
      <c r="J62" s="11">
        <v>2770.9466748</v>
      </c>
      <c r="K62" s="13">
        <v>92.993285728900005</v>
      </c>
      <c r="O62">
        <f t="shared" si="12"/>
        <v>226.68140563471439</v>
      </c>
      <c r="T62" s="1"/>
      <c r="U62" s="11">
        <v>3</v>
      </c>
      <c r="V62" s="11">
        <v>50</v>
      </c>
      <c r="W62" s="11">
        <v>25</v>
      </c>
      <c r="X62" s="11">
        <v>2.5000000000000001E-2</v>
      </c>
      <c r="Y62" s="11">
        <v>2545.33325195</v>
      </c>
      <c r="Z62" s="11">
        <v>2996.33325195</v>
      </c>
      <c r="AA62" s="11">
        <v>2794.4933300799999</v>
      </c>
      <c r="AB62" s="11">
        <v>94.960343833400003</v>
      </c>
      <c r="AF62">
        <f t="shared" si="14"/>
        <v>223.29224441014895</v>
      </c>
      <c r="AJ62" s="6"/>
      <c r="AK62" s="10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10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</row>
    <row r="63" spans="3:63" x14ac:dyDescent="0.25">
      <c r="C63" s="1">
        <f t="shared" ref="C63" si="16">C14</f>
        <v>-22</v>
      </c>
      <c r="D63" s="11">
        <v>4</v>
      </c>
      <c r="E63" s="11">
        <v>50</v>
      </c>
      <c r="F63" s="11">
        <v>25</v>
      </c>
      <c r="G63" s="11">
        <v>2.5000000000000001E-2</v>
      </c>
      <c r="H63" s="11">
        <v>2386</v>
      </c>
      <c r="I63" s="11">
        <v>2793</v>
      </c>
      <c r="J63" s="11">
        <v>2589.7266552699998</v>
      </c>
      <c r="K63" s="13">
        <v>98.695376582199998</v>
      </c>
      <c r="O63">
        <f t="shared" si="12"/>
        <v>211.8564329530673</v>
      </c>
      <c r="T63" s="1"/>
      <c r="U63" s="11">
        <v>4</v>
      </c>
      <c r="V63" s="11">
        <v>50</v>
      </c>
      <c r="W63" s="11">
        <v>25</v>
      </c>
      <c r="X63" s="11">
        <v>2.5000000000000001E-2</v>
      </c>
      <c r="Y63" s="11">
        <v>2377</v>
      </c>
      <c r="Z63" s="11">
        <v>2808.66674805</v>
      </c>
      <c r="AA63" s="11">
        <v>2625.4266748</v>
      </c>
      <c r="AB63" s="11">
        <v>109.711128343</v>
      </c>
      <c r="AF63">
        <f t="shared" si="14"/>
        <v>209.7830789002397</v>
      </c>
      <c r="AJ63" s="6"/>
      <c r="AK63" s="10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10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</row>
    <row r="64" spans="3:63" x14ac:dyDescent="0.25">
      <c r="C64" s="1">
        <f t="shared" ref="C64" si="17">C15</f>
        <v>-20</v>
      </c>
      <c r="D64" s="11">
        <v>5</v>
      </c>
      <c r="E64" s="11">
        <v>49</v>
      </c>
      <c r="F64" s="11">
        <v>24.5</v>
      </c>
      <c r="G64" s="11">
        <v>2.4500000000000001E-2</v>
      </c>
      <c r="H64" s="11">
        <v>2305.66674805</v>
      </c>
      <c r="I64" s="11">
        <v>2638.66674805</v>
      </c>
      <c r="J64" s="11">
        <v>2459.7074796699999</v>
      </c>
      <c r="K64" s="13">
        <v>81.962801686899994</v>
      </c>
      <c r="O64">
        <f t="shared" si="12"/>
        <v>201.22002130627803</v>
      </c>
      <c r="T64" s="1"/>
      <c r="U64" s="11">
        <v>5</v>
      </c>
      <c r="V64" s="11">
        <v>49</v>
      </c>
      <c r="W64" s="11">
        <v>24.5</v>
      </c>
      <c r="X64" s="11">
        <v>2.4500000000000001E-2</v>
      </c>
      <c r="Y64" s="11">
        <v>2307.33325195</v>
      </c>
      <c r="Z64" s="11">
        <v>2653</v>
      </c>
      <c r="AA64" s="11">
        <v>2470.9047602400001</v>
      </c>
      <c r="AB64" s="11">
        <v>82.367896081799998</v>
      </c>
      <c r="AF64">
        <f t="shared" si="14"/>
        <v>197.43610181453386</v>
      </c>
      <c r="AJ64" s="6"/>
      <c r="AK64" s="10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10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</row>
    <row r="65" spans="3:63" x14ac:dyDescent="0.25">
      <c r="C65" s="1">
        <f t="shared" ref="C65" si="18">C16</f>
        <v>-18</v>
      </c>
      <c r="D65" s="11">
        <v>6</v>
      </c>
      <c r="E65" s="11">
        <v>52</v>
      </c>
      <c r="F65" s="11">
        <v>26</v>
      </c>
      <c r="G65" s="11">
        <v>2.5999999999999999E-2</v>
      </c>
      <c r="H65" s="11">
        <v>2150.33325195</v>
      </c>
      <c r="I65" s="11">
        <v>2517.66674805</v>
      </c>
      <c r="J65" s="11">
        <v>2338.8461303700001</v>
      </c>
      <c r="K65" s="13">
        <v>76.8888372702</v>
      </c>
      <c r="O65">
        <f t="shared" si="12"/>
        <v>191.33277923287739</v>
      </c>
      <c r="T65" s="1"/>
      <c r="U65" s="11">
        <v>6</v>
      </c>
      <c r="V65" s="11">
        <v>52</v>
      </c>
      <c r="W65" s="11">
        <v>26</v>
      </c>
      <c r="X65" s="11">
        <v>2.5999999999999999E-2</v>
      </c>
      <c r="Y65" s="11">
        <v>2132.33325195</v>
      </c>
      <c r="Z65" s="11">
        <v>2509</v>
      </c>
      <c r="AA65" s="11">
        <v>2355.4230816200002</v>
      </c>
      <c r="AB65" s="11">
        <v>76.952080750199997</v>
      </c>
      <c r="AF65">
        <f t="shared" si="14"/>
        <v>188.20861040142208</v>
      </c>
      <c r="AJ65" s="6"/>
      <c r="AK65" s="10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10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</row>
    <row r="66" spans="3:63" x14ac:dyDescent="0.25">
      <c r="C66" s="1">
        <f t="shared" ref="C66" si="19">C17</f>
        <v>-16</v>
      </c>
      <c r="D66" s="11">
        <v>7</v>
      </c>
      <c r="E66" s="11">
        <v>52</v>
      </c>
      <c r="F66" s="11">
        <v>26</v>
      </c>
      <c r="G66" s="11">
        <v>2.5999999999999999E-2</v>
      </c>
      <c r="H66" s="11">
        <v>2112</v>
      </c>
      <c r="I66" s="11">
        <v>2389.66674805</v>
      </c>
      <c r="J66" s="11">
        <v>2242.30128362</v>
      </c>
      <c r="K66" s="13">
        <v>62.353736915200002</v>
      </c>
      <c r="O66">
        <f t="shared" si="12"/>
        <v>183.43478474344619</v>
      </c>
      <c r="T66" s="1"/>
      <c r="U66" s="11">
        <v>7</v>
      </c>
      <c r="V66" s="11">
        <v>52</v>
      </c>
      <c r="W66" s="11">
        <v>26</v>
      </c>
      <c r="X66" s="11">
        <v>2.5999999999999999E-2</v>
      </c>
      <c r="Y66" s="11">
        <v>2055.66674805</v>
      </c>
      <c r="Z66" s="11">
        <v>2340.66674805</v>
      </c>
      <c r="AA66" s="11">
        <v>2234.4871873100001</v>
      </c>
      <c r="AB66" s="11">
        <v>69.8152663125</v>
      </c>
      <c r="AF66">
        <f t="shared" si="14"/>
        <v>178.54530328969767</v>
      </c>
      <c r="AJ66" s="6"/>
      <c r="AK66" s="10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10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</row>
    <row r="67" spans="3:63" x14ac:dyDescent="0.25">
      <c r="C67" s="1">
        <f t="shared" ref="C67" si="20">C18</f>
        <v>-14</v>
      </c>
      <c r="D67" s="11">
        <v>8</v>
      </c>
      <c r="E67" s="11">
        <v>50</v>
      </c>
      <c r="F67" s="11">
        <v>25</v>
      </c>
      <c r="G67" s="11">
        <v>2.5000000000000001E-2</v>
      </c>
      <c r="H67" s="11">
        <v>2033.6666259799999</v>
      </c>
      <c r="I67" s="11">
        <v>2263</v>
      </c>
      <c r="J67" s="11">
        <v>2162.2866772500001</v>
      </c>
      <c r="K67" s="13">
        <v>54.433835783600003</v>
      </c>
      <c r="O67">
        <f t="shared" si="12"/>
        <v>176.88907110405646</v>
      </c>
      <c r="T67" s="1"/>
      <c r="U67" s="11">
        <v>8</v>
      </c>
      <c r="V67" s="11">
        <v>50</v>
      </c>
      <c r="W67" s="11">
        <v>25</v>
      </c>
      <c r="X67" s="11">
        <v>2.5000000000000001E-2</v>
      </c>
      <c r="Y67" s="11">
        <v>2033.6666259799999</v>
      </c>
      <c r="Z67" s="11">
        <v>2281.66674805</v>
      </c>
      <c r="AA67" s="11">
        <v>2173.8799877900001</v>
      </c>
      <c r="AB67" s="11">
        <v>55.244946533300002</v>
      </c>
      <c r="AF67">
        <f t="shared" si="14"/>
        <v>173.70252286057169</v>
      </c>
      <c r="AJ67" s="6"/>
      <c r="AK67" s="10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10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</row>
    <row r="68" spans="3:63" x14ac:dyDescent="0.25">
      <c r="C68" s="1">
        <f t="shared" ref="C68" si="21">C19</f>
        <v>-12</v>
      </c>
      <c r="D68" s="11">
        <v>9</v>
      </c>
      <c r="E68" s="11">
        <v>52</v>
      </c>
      <c r="F68" s="11">
        <v>26</v>
      </c>
      <c r="G68" s="11">
        <v>2.5999999999999999E-2</v>
      </c>
      <c r="H68" s="11">
        <v>2013.3333740200001</v>
      </c>
      <c r="I68" s="11">
        <v>2205.33325195</v>
      </c>
      <c r="J68" s="11">
        <v>2101.3525672300002</v>
      </c>
      <c r="K68" s="13">
        <v>46.344703940300001</v>
      </c>
      <c r="O68" s="6">
        <f t="shared" si="12"/>
        <v>171.90426578966662</v>
      </c>
      <c r="T68" s="1"/>
      <c r="U68" s="11">
        <v>9</v>
      </c>
      <c r="V68" s="11">
        <v>52</v>
      </c>
      <c r="W68" s="11">
        <v>26</v>
      </c>
      <c r="X68" s="11">
        <v>2.5999999999999999E-2</v>
      </c>
      <c r="Y68" s="11">
        <v>2009.3333740200001</v>
      </c>
      <c r="Z68" s="11">
        <v>2197.33325195</v>
      </c>
      <c r="AA68" s="11">
        <v>2107.6217933100002</v>
      </c>
      <c r="AB68" s="11">
        <v>49.045084248099997</v>
      </c>
      <c r="AF68" s="6">
        <f t="shared" si="14"/>
        <v>168.40820320815021</v>
      </c>
      <c r="AJ68" s="6"/>
      <c r="AK68" s="10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10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</row>
    <row r="69" spans="3:63" x14ac:dyDescent="0.25">
      <c r="C69" s="1">
        <f t="shared" ref="C69" si="22">C20</f>
        <v>-10</v>
      </c>
      <c r="D69" s="11">
        <v>10</v>
      </c>
      <c r="E69" s="11">
        <v>49</v>
      </c>
      <c r="F69" s="11">
        <v>24.5</v>
      </c>
      <c r="G69" s="11">
        <v>2.4500000000000001E-2</v>
      </c>
      <c r="H69" s="11">
        <v>1971.6666259799999</v>
      </c>
      <c r="I69" s="11">
        <v>2159.33325195</v>
      </c>
      <c r="J69" s="11">
        <v>2057.2721046900001</v>
      </c>
      <c r="K69" s="13">
        <v>47.940539507700002</v>
      </c>
      <c r="O69" s="6">
        <f t="shared" si="12"/>
        <v>168.29819812316532</v>
      </c>
      <c r="T69" s="1"/>
      <c r="U69" s="11">
        <v>10</v>
      </c>
      <c r="V69" s="11">
        <v>49</v>
      </c>
      <c r="W69" s="11">
        <v>24.5</v>
      </c>
      <c r="X69" s="11">
        <v>2.4500000000000001E-2</v>
      </c>
      <c r="Y69" s="11">
        <v>1953.3333740200001</v>
      </c>
      <c r="Z69" s="11">
        <v>2181.33325195</v>
      </c>
      <c r="AA69" s="11">
        <v>2053.75509706</v>
      </c>
      <c r="AB69" s="11">
        <v>50.191239631899997</v>
      </c>
      <c r="AF69" s="6">
        <f t="shared" si="14"/>
        <v>164.10401848344452</v>
      </c>
      <c r="AJ69" s="6"/>
      <c r="AK69" s="10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10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</row>
    <row r="70" spans="3:63" x14ac:dyDescent="0.25">
      <c r="C70" s="1">
        <f t="shared" ref="C70" si="23">C21</f>
        <v>-8</v>
      </c>
      <c r="D70" s="11">
        <v>11</v>
      </c>
      <c r="E70" s="11">
        <v>50</v>
      </c>
      <c r="F70" s="11">
        <v>25</v>
      </c>
      <c r="G70" s="11">
        <v>2.5000000000000001E-2</v>
      </c>
      <c r="H70" s="11">
        <v>1844.6666259799999</v>
      </c>
      <c r="I70" s="11">
        <v>2117.33325195</v>
      </c>
      <c r="J70" s="11">
        <v>2019.9266748</v>
      </c>
      <c r="K70" s="13">
        <v>48.569522954200004</v>
      </c>
      <c r="O70" s="6">
        <f t="shared" si="12"/>
        <v>165.24309979937351</v>
      </c>
      <c r="T70" s="1"/>
      <c r="U70" s="11">
        <v>11</v>
      </c>
      <c r="V70" s="11">
        <v>50</v>
      </c>
      <c r="W70" s="11">
        <v>25</v>
      </c>
      <c r="X70" s="11">
        <v>2.5000000000000001E-2</v>
      </c>
      <c r="Y70" s="11">
        <v>1866.6666259799999</v>
      </c>
      <c r="Z70" s="11">
        <v>2125.33325195</v>
      </c>
      <c r="AA70" s="11">
        <v>2018.1266625999999</v>
      </c>
      <c r="AB70" s="11">
        <v>47.846488294899999</v>
      </c>
      <c r="AF70" s="6">
        <f t="shared" si="14"/>
        <v>161.25715067747785</v>
      </c>
      <c r="AJ70" s="6"/>
      <c r="AK70" s="10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10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</row>
    <row r="71" spans="3:63" x14ac:dyDescent="0.25">
      <c r="C71" s="1">
        <f t="shared" ref="C71" si="24">C22</f>
        <v>-6</v>
      </c>
      <c r="D71" s="11">
        <v>12</v>
      </c>
      <c r="E71" s="11">
        <v>52</v>
      </c>
      <c r="F71" s="11">
        <v>26</v>
      </c>
      <c r="G71" s="11">
        <v>2.5999999999999999E-2</v>
      </c>
      <c r="H71" s="11">
        <v>1933</v>
      </c>
      <c r="I71" s="11">
        <v>2141.33325195</v>
      </c>
      <c r="J71" s="11">
        <v>2004.1217862599999</v>
      </c>
      <c r="K71" s="13">
        <v>43.320908552299997</v>
      </c>
      <c r="O71" s="6">
        <f t="shared" si="12"/>
        <v>163.95015743323947</v>
      </c>
      <c r="T71" s="1"/>
      <c r="U71" s="11">
        <v>12</v>
      </c>
      <c r="V71" s="11">
        <v>52</v>
      </c>
      <c r="W71" s="11">
        <v>26</v>
      </c>
      <c r="X71" s="11">
        <v>2.5999999999999999E-2</v>
      </c>
      <c r="Y71" s="11">
        <v>1933.6666259799999</v>
      </c>
      <c r="Z71" s="11">
        <v>2136.66674805</v>
      </c>
      <c r="AA71" s="11">
        <v>2001.0000047000001</v>
      </c>
      <c r="AB71" s="11">
        <v>39.5958946975</v>
      </c>
      <c r="AF71" s="6">
        <f t="shared" si="14"/>
        <v>159.88865577338507</v>
      </c>
      <c r="AJ71" s="6"/>
      <c r="AK71" s="10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10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</row>
    <row r="72" spans="3:63" x14ac:dyDescent="0.25">
      <c r="C72" s="1">
        <f t="shared" ref="C72" si="25">C23</f>
        <v>-4</v>
      </c>
      <c r="D72" s="11">
        <v>13</v>
      </c>
      <c r="E72" s="11">
        <v>50</v>
      </c>
      <c r="F72" s="11">
        <v>25</v>
      </c>
      <c r="G72" s="11">
        <v>2.5000000000000001E-2</v>
      </c>
      <c r="H72" s="11">
        <v>1918</v>
      </c>
      <c r="I72" s="11">
        <v>2079</v>
      </c>
      <c r="J72" s="11">
        <v>1985.3466625999999</v>
      </c>
      <c r="K72" s="13">
        <v>39.069550664099999</v>
      </c>
      <c r="O72" s="6">
        <f t="shared" si="12"/>
        <v>162.41423057440824</v>
      </c>
      <c r="T72" s="1"/>
      <c r="U72" s="11">
        <v>13</v>
      </c>
      <c r="V72" s="11">
        <v>50</v>
      </c>
      <c r="W72" s="11">
        <v>25</v>
      </c>
      <c r="X72" s="11">
        <v>2.5000000000000001E-2</v>
      </c>
      <c r="Y72" s="11">
        <v>1917</v>
      </c>
      <c r="Z72" s="11">
        <v>2096.66674805</v>
      </c>
      <c r="AA72" s="11">
        <v>1984.2000073199999</v>
      </c>
      <c r="AB72" s="11">
        <v>39.2055438999</v>
      </c>
      <c r="AF72" s="6">
        <f t="shared" si="14"/>
        <v>158.546262474147</v>
      </c>
      <c r="AJ72" s="6"/>
      <c r="AK72" s="10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10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</row>
    <row r="73" spans="3:63" x14ac:dyDescent="0.25">
      <c r="C73" s="1">
        <f t="shared" ref="C73" si="26">C24</f>
        <v>-2</v>
      </c>
      <c r="D73" s="11">
        <v>14</v>
      </c>
      <c r="E73" s="11">
        <v>52</v>
      </c>
      <c r="F73" s="11">
        <v>26</v>
      </c>
      <c r="G73" s="11">
        <v>2.5999999999999999E-2</v>
      </c>
      <c r="H73" s="11">
        <v>1883.6666259799999</v>
      </c>
      <c r="I73" s="11">
        <v>2064</v>
      </c>
      <c r="J73" s="11">
        <v>1962.17307927</v>
      </c>
      <c r="K73" s="13">
        <v>39.594382277400001</v>
      </c>
      <c r="O73" s="6">
        <f t="shared" si="12"/>
        <v>160.51848119366034</v>
      </c>
      <c r="T73" s="1"/>
      <c r="U73" s="11">
        <v>14</v>
      </c>
      <c r="V73" s="11">
        <v>52</v>
      </c>
      <c r="W73" s="11">
        <v>26</v>
      </c>
      <c r="X73" s="11">
        <v>2.5999999999999999E-2</v>
      </c>
      <c r="Y73" s="11">
        <v>1895.3333740200001</v>
      </c>
      <c r="Z73" s="11">
        <v>2084.33325195</v>
      </c>
      <c r="AA73" s="11">
        <v>1971.6666682299999</v>
      </c>
      <c r="AB73" s="11">
        <v>38.646871228599998</v>
      </c>
      <c r="AF73" s="6">
        <f t="shared" si="14"/>
        <v>157.54479384109092</v>
      </c>
      <c r="AJ73" s="6"/>
      <c r="AK73" s="10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10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</row>
    <row r="74" spans="3:63" x14ac:dyDescent="0.25">
      <c r="C74" s="1">
        <f t="shared" ref="C74" si="27">C25</f>
        <v>0</v>
      </c>
      <c r="D74" s="11">
        <v>15</v>
      </c>
      <c r="E74" s="11">
        <v>52</v>
      </c>
      <c r="F74" s="11">
        <v>26</v>
      </c>
      <c r="G74" s="11">
        <v>2.5999999999999999E-2</v>
      </c>
      <c r="H74" s="11">
        <v>1877</v>
      </c>
      <c r="I74" s="11">
        <v>2046</v>
      </c>
      <c r="J74" s="11">
        <v>1961.57692073</v>
      </c>
      <c r="K74" s="13">
        <v>41.932519066600001</v>
      </c>
      <c r="O74" s="6">
        <f t="shared" si="12"/>
        <v>160.4697115594204</v>
      </c>
      <c r="T74" s="1"/>
      <c r="U74" s="11">
        <v>15</v>
      </c>
      <c r="V74" s="11">
        <v>52</v>
      </c>
      <c r="W74" s="11">
        <v>26</v>
      </c>
      <c r="X74" s="11">
        <v>2.5999999999999999E-2</v>
      </c>
      <c r="Y74" s="11">
        <v>1881.6666259799999</v>
      </c>
      <c r="Z74" s="11">
        <v>2062.33325195</v>
      </c>
      <c r="AA74" s="11">
        <v>1967.85256723</v>
      </c>
      <c r="AB74" s="11">
        <v>41.332045126899999</v>
      </c>
      <c r="AF74" s="6">
        <f t="shared" si="14"/>
        <v>157.24003048254943</v>
      </c>
      <c r="AJ74" s="6"/>
      <c r="AK74" s="10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1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</row>
    <row r="75" spans="3:63" x14ac:dyDescent="0.25">
      <c r="C75" s="1">
        <f t="shared" ref="C75" si="28">C26</f>
        <v>2</v>
      </c>
      <c r="D75" s="11">
        <v>16</v>
      </c>
      <c r="E75" s="11">
        <v>49</v>
      </c>
      <c r="F75" s="11">
        <v>24.5</v>
      </c>
      <c r="G75" s="11">
        <v>2.4500000000000001E-2</v>
      </c>
      <c r="H75" s="11">
        <v>1861.3333740200001</v>
      </c>
      <c r="I75" s="11">
        <v>2046.3333740200001</v>
      </c>
      <c r="J75" s="11">
        <v>1948.3265281199999</v>
      </c>
      <c r="K75" s="13">
        <v>44.724380666499997</v>
      </c>
      <c r="O75" s="6">
        <f t="shared" si="12"/>
        <v>159.38574352446591</v>
      </c>
      <c r="T75" s="1"/>
      <c r="U75" s="11">
        <v>16</v>
      </c>
      <c r="V75" s="11">
        <v>49</v>
      </c>
      <c r="W75" s="11">
        <v>24.5</v>
      </c>
      <c r="X75" s="11">
        <v>2.4500000000000001E-2</v>
      </c>
      <c r="Y75" s="11">
        <v>1857.3333740200001</v>
      </c>
      <c r="Z75" s="11">
        <v>2064.33325195</v>
      </c>
      <c r="AA75" s="11">
        <v>1953.27890824</v>
      </c>
      <c r="AB75" s="11">
        <v>48.603850199500002</v>
      </c>
      <c r="AF75" s="6">
        <f t="shared" si="14"/>
        <v>156.07553136204083</v>
      </c>
      <c r="AJ75" s="6"/>
      <c r="AK75" s="10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1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</row>
    <row r="76" spans="3:63" x14ac:dyDescent="0.25">
      <c r="C76" s="1">
        <f t="shared" ref="C76" si="29">C27</f>
        <v>4</v>
      </c>
      <c r="D76" s="11">
        <v>17</v>
      </c>
      <c r="E76" s="11">
        <v>50</v>
      </c>
      <c r="F76" s="11">
        <v>25</v>
      </c>
      <c r="G76" s="11">
        <v>2.5000000000000001E-2</v>
      </c>
      <c r="H76" s="11">
        <v>1861</v>
      </c>
      <c r="I76" s="11">
        <v>2039.6666259799999</v>
      </c>
      <c r="J76" s="11">
        <v>1955.2466650399999</v>
      </c>
      <c r="K76" s="13">
        <v>48.909927650699998</v>
      </c>
      <c r="O76" s="6">
        <f t="shared" si="12"/>
        <v>159.95185559673217</v>
      </c>
      <c r="T76" s="1"/>
      <c r="U76" s="11">
        <v>17</v>
      </c>
      <c r="V76" s="11">
        <v>50</v>
      </c>
      <c r="W76" s="11">
        <v>25</v>
      </c>
      <c r="X76" s="11">
        <v>2.5000000000000001E-2</v>
      </c>
      <c r="Y76" s="11">
        <v>1859</v>
      </c>
      <c r="Z76" s="11">
        <v>2043</v>
      </c>
      <c r="AA76" s="11">
        <v>1957.33999268</v>
      </c>
      <c r="AB76" s="11">
        <v>47.680258308699997</v>
      </c>
      <c r="AF76" s="6">
        <f t="shared" si="14"/>
        <v>156.40002977811713</v>
      </c>
      <c r="AJ76" s="6"/>
      <c r="AK76" s="10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1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</row>
    <row r="77" spans="3:63" x14ac:dyDescent="0.25">
      <c r="C77" s="1">
        <f t="shared" ref="C77" si="30">C28</f>
        <v>6</v>
      </c>
      <c r="D77" s="11">
        <v>18</v>
      </c>
      <c r="E77" s="11">
        <v>47</v>
      </c>
      <c r="F77" s="11">
        <v>23.5</v>
      </c>
      <c r="G77" s="11">
        <v>2.35E-2</v>
      </c>
      <c r="H77" s="11">
        <v>1858</v>
      </c>
      <c r="I77" s="11">
        <v>2034.3333740200001</v>
      </c>
      <c r="J77" s="11">
        <v>1964.8439733600001</v>
      </c>
      <c r="K77" s="13">
        <v>47.446224971200003</v>
      </c>
      <c r="O77" s="6">
        <f t="shared" si="12"/>
        <v>160.73697764908792</v>
      </c>
      <c r="T77" s="1"/>
      <c r="U77" s="11">
        <v>18</v>
      </c>
      <c r="V77" s="11">
        <v>47</v>
      </c>
      <c r="W77" s="11">
        <v>23.5</v>
      </c>
      <c r="X77" s="11">
        <v>2.35E-2</v>
      </c>
      <c r="Y77" s="11">
        <v>1853.3333740200001</v>
      </c>
      <c r="Z77" s="11">
        <v>2038</v>
      </c>
      <c r="AA77" s="11">
        <v>1958.3688029800001</v>
      </c>
      <c r="AB77" s="11">
        <v>51.718360400900004</v>
      </c>
      <c r="AF77" s="6">
        <f t="shared" si="14"/>
        <v>156.48223622265809</v>
      </c>
      <c r="AJ77" s="6"/>
      <c r="AK77" s="10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10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</row>
    <row r="78" spans="3:63" x14ac:dyDescent="0.25">
      <c r="C78" s="1">
        <f t="shared" ref="C78" si="31">C29</f>
        <v>8</v>
      </c>
      <c r="D78" s="11">
        <v>19</v>
      </c>
      <c r="E78" s="11">
        <v>52</v>
      </c>
      <c r="F78" s="11">
        <v>26</v>
      </c>
      <c r="G78" s="11">
        <v>2.5999999999999999E-2</v>
      </c>
      <c r="H78" s="11">
        <v>1857</v>
      </c>
      <c r="I78" s="11">
        <v>2083.33325195</v>
      </c>
      <c r="J78" s="11">
        <v>1973.47435584</v>
      </c>
      <c r="K78" s="13">
        <v>57.611787980099997</v>
      </c>
      <c r="O78" s="6">
        <f t="shared" si="12"/>
        <v>161.44299889789914</v>
      </c>
      <c r="T78" s="1"/>
      <c r="U78" s="11">
        <v>19</v>
      </c>
      <c r="V78" s="11">
        <v>52</v>
      </c>
      <c r="W78" s="11">
        <v>26</v>
      </c>
      <c r="X78" s="11">
        <v>2.5999999999999999E-2</v>
      </c>
      <c r="Y78" s="11">
        <v>1852.3333740200001</v>
      </c>
      <c r="Z78" s="11">
        <v>2087</v>
      </c>
      <c r="AA78" s="11">
        <v>1970.3910264199999</v>
      </c>
      <c r="AB78" s="11">
        <v>55.829634212499997</v>
      </c>
      <c r="AF78" s="6">
        <f t="shared" si="14"/>
        <v>157.44286447888695</v>
      </c>
      <c r="AJ78" s="6"/>
      <c r="AK78" s="10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10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</row>
    <row r="79" spans="3:63" x14ac:dyDescent="0.25">
      <c r="C79" s="1">
        <f t="shared" ref="C79" si="32">C30</f>
        <v>10</v>
      </c>
      <c r="D79" s="11">
        <v>20</v>
      </c>
      <c r="E79" s="11">
        <v>47</v>
      </c>
      <c r="F79" s="11">
        <v>23.5</v>
      </c>
      <c r="G79" s="11">
        <v>2.35E-2</v>
      </c>
      <c r="H79" s="11">
        <v>1834.6666259799999</v>
      </c>
      <c r="I79" s="11">
        <v>2089.33325195</v>
      </c>
      <c r="J79" s="11">
        <v>1991.37588826</v>
      </c>
      <c r="K79" s="13">
        <v>51.271414908200001</v>
      </c>
      <c r="O79" s="6">
        <f t="shared" si="12"/>
        <v>162.90746032867494</v>
      </c>
      <c r="T79" s="1"/>
      <c r="U79" s="11">
        <v>20</v>
      </c>
      <c r="V79" s="11">
        <v>47</v>
      </c>
      <c r="W79" s="11">
        <v>23.5</v>
      </c>
      <c r="X79" s="11">
        <v>2.35E-2</v>
      </c>
      <c r="Y79" s="11">
        <v>1831.6666259799999</v>
      </c>
      <c r="Z79" s="11">
        <v>2100.33325195</v>
      </c>
      <c r="AA79" s="11">
        <v>1995.30495761</v>
      </c>
      <c r="AB79" s="11">
        <v>52.2955502963</v>
      </c>
      <c r="AF79" s="6">
        <f t="shared" si="14"/>
        <v>159.43359659215193</v>
      </c>
      <c r="AJ79" s="6"/>
      <c r="AK79" s="10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10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</row>
    <row r="80" spans="3:63" x14ac:dyDescent="0.25">
      <c r="C80" s="1">
        <f t="shared" ref="C80" si="33">C31</f>
        <v>12</v>
      </c>
      <c r="D80" s="11">
        <v>21</v>
      </c>
      <c r="E80" s="11">
        <v>50</v>
      </c>
      <c r="F80" s="11">
        <v>25</v>
      </c>
      <c r="G80" s="11">
        <v>2.5000000000000001E-2</v>
      </c>
      <c r="H80" s="11">
        <v>1923.3333740200001</v>
      </c>
      <c r="I80" s="11">
        <v>2125.33325195</v>
      </c>
      <c r="J80" s="11">
        <v>2007.14666016</v>
      </c>
      <c r="K80" s="13">
        <v>48.638283231700001</v>
      </c>
      <c r="O80" s="6">
        <f t="shared" si="12"/>
        <v>164.19761173243461</v>
      </c>
      <c r="T80" s="1"/>
      <c r="U80" s="11">
        <v>21</v>
      </c>
      <c r="V80" s="11">
        <v>50</v>
      </c>
      <c r="W80" s="11">
        <v>25</v>
      </c>
      <c r="X80" s="11">
        <v>2.5000000000000001E-2</v>
      </c>
      <c r="Y80" s="11">
        <v>1927</v>
      </c>
      <c r="Z80" s="11">
        <v>2170.33325195</v>
      </c>
      <c r="AA80" s="11">
        <v>2015.9999975600001</v>
      </c>
      <c r="AB80" s="11">
        <v>49.513263113199997</v>
      </c>
      <c r="AF80" s="6">
        <f t="shared" si="14"/>
        <v>161.08722083553525</v>
      </c>
      <c r="AJ80" s="6"/>
      <c r="AK80" s="10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10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</row>
    <row r="81" spans="3:63" x14ac:dyDescent="0.25">
      <c r="C81" s="1">
        <f t="shared" ref="C81" si="34">C32</f>
        <v>14</v>
      </c>
      <c r="D81" s="11">
        <v>22</v>
      </c>
      <c r="E81" s="11">
        <v>49</v>
      </c>
      <c r="F81" s="11">
        <v>24.5</v>
      </c>
      <c r="G81" s="11">
        <v>2.4500000000000001E-2</v>
      </c>
      <c r="H81" s="11">
        <v>1923.3333740200001</v>
      </c>
      <c r="I81" s="11">
        <v>2150</v>
      </c>
      <c r="J81" s="11">
        <v>2022.7550920799999</v>
      </c>
      <c r="K81" s="13">
        <v>50.259158550400002</v>
      </c>
      <c r="O81" s="6">
        <f t="shared" si="12"/>
        <v>165.47448267316994</v>
      </c>
      <c r="T81" s="1"/>
      <c r="U81" s="11">
        <v>22</v>
      </c>
      <c r="V81" s="11">
        <v>49</v>
      </c>
      <c r="W81" s="11">
        <v>24.5</v>
      </c>
      <c r="X81" s="11">
        <v>2.4500000000000001E-2</v>
      </c>
      <c r="Y81" s="11">
        <v>1911.3333740200001</v>
      </c>
      <c r="Z81" s="11">
        <v>2144</v>
      </c>
      <c r="AA81" s="11">
        <v>2044.1564542799999</v>
      </c>
      <c r="AB81" s="11">
        <v>52.818611169599997</v>
      </c>
      <c r="AF81" s="6">
        <f t="shared" si="14"/>
        <v>163.33704492635388</v>
      </c>
      <c r="AJ81" s="6"/>
      <c r="AK81" s="10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10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</row>
    <row r="82" spans="3:63" x14ac:dyDescent="0.25">
      <c r="C82" s="1">
        <f t="shared" ref="C82" si="35">C33</f>
        <v>16</v>
      </c>
      <c r="D82" s="11">
        <v>23</v>
      </c>
      <c r="E82" s="11">
        <v>50</v>
      </c>
      <c r="F82" s="11">
        <v>25</v>
      </c>
      <c r="G82" s="11">
        <v>2.5000000000000001E-2</v>
      </c>
      <c r="H82" s="11">
        <v>1948.6666259799999</v>
      </c>
      <c r="I82" s="11">
        <v>2198.66674805</v>
      </c>
      <c r="J82" s="11">
        <v>2057.4400048799998</v>
      </c>
      <c r="K82" s="13">
        <v>51.4396684226</v>
      </c>
      <c r="O82" s="6">
        <f t="shared" si="12"/>
        <v>168.31193344742167</v>
      </c>
      <c r="T82" s="1"/>
      <c r="U82" s="11">
        <v>23</v>
      </c>
      <c r="V82" s="11">
        <v>50</v>
      </c>
      <c r="W82" s="11">
        <v>25</v>
      </c>
      <c r="X82" s="11">
        <v>2.5000000000000001E-2</v>
      </c>
      <c r="Y82" s="11">
        <v>1956</v>
      </c>
      <c r="Z82" s="11">
        <v>2201.33325195</v>
      </c>
      <c r="AA82" s="11">
        <v>2070.0999951200001</v>
      </c>
      <c r="AB82" s="11">
        <v>51.622531196499999</v>
      </c>
      <c r="AF82" s="6">
        <f t="shared" si="14"/>
        <v>165.41004735572241</v>
      </c>
      <c r="AJ82" s="6"/>
      <c r="AK82" s="10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10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</row>
    <row r="83" spans="3:63" x14ac:dyDescent="0.25">
      <c r="C83" s="1">
        <f t="shared" ref="C83" si="36">C34</f>
        <v>18</v>
      </c>
      <c r="D83" s="11">
        <v>24</v>
      </c>
      <c r="E83" s="11">
        <v>49</v>
      </c>
      <c r="F83" s="11">
        <v>24.5</v>
      </c>
      <c r="G83" s="11">
        <v>2.4500000000000001E-2</v>
      </c>
      <c r="H83" s="11">
        <v>1974.3333740200001</v>
      </c>
      <c r="I83" s="11">
        <v>2245.33325195</v>
      </c>
      <c r="J83" s="11">
        <v>2091.8707350099999</v>
      </c>
      <c r="K83" s="13">
        <v>61.346678038299999</v>
      </c>
      <c r="O83" s="6">
        <f t="shared" si="12"/>
        <v>171.12859043107196</v>
      </c>
      <c r="T83" s="1"/>
      <c r="U83" s="11">
        <v>24</v>
      </c>
      <c r="V83" s="11">
        <v>49</v>
      </c>
      <c r="W83" s="11">
        <v>24.5</v>
      </c>
      <c r="X83" s="11">
        <v>2.4500000000000001E-2</v>
      </c>
      <c r="Y83" s="11">
        <v>1994</v>
      </c>
      <c r="Z83" s="11">
        <v>2236</v>
      </c>
      <c r="AA83" s="11">
        <v>2101.1496582</v>
      </c>
      <c r="AB83" s="11">
        <v>58.8217624718</v>
      </c>
      <c r="AF83" s="6">
        <f t="shared" si="14"/>
        <v>167.89105129396177</v>
      </c>
      <c r="AJ83" s="6"/>
      <c r="AK83" s="10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10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</row>
    <row r="84" spans="3:63" x14ac:dyDescent="0.25">
      <c r="C84" s="1">
        <f t="shared" ref="C84" si="37">C35</f>
        <v>20</v>
      </c>
      <c r="D84" s="11">
        <v>25</v>
      </c>
      <c r="E84" s="11">
        <v>52</v>
      </c>
      <c r="F84" s="11">
        <v>26</v>
      </c>
      <c r="G84" s="11">
        <v>2.5999999999999999E-2</v>
      </c>
      <c r="H84" s="11">
        <v>1962.6666259799999</v>
      </c>
      <c r="I84" s="11">
        <v>2226.33325195</v>
      </c>
      <c r="J84" s="11">
        <v>2094.6346130400002</v>
      </c>
      <c r="K84" s="13">
        <v>66.754170631700006</v>
      </c>
      <c r="O84" s="6">
        <f t="shared" si="12"/>
        <v>171.35469357572686</v>
      </c>
      <c r="T84" s="1"/>
      <c r="U84" s="11">
        <v>25</v>
      </c>
      <c r="V84" s="11">
        <v>52</v>
      </c>
      <c r="W84" s="11">
        <v>26</v>
      </c>
      <c r="X84" s="11">
        <v>2.5999999999999999E-2</v>
      </c>
      <c r="Y84" s="11">
        <v>1977</v>
      </c>
      <c r="Z84" s="11">
        <v>2254</v>
      </c>
      <c r="AA84" s="11">
        <v>2110.28846389</v>
      </c>
      <c r="AB84" s="11">
        <v>65.212243669800003</v>
      </c>
      <c r="AF84" s="6">
        <f t="shared" si="14"/>
        <v>168.62128185553908</v>
      </c>
      <c r="AJ84" s="6"/>
      <c r="AK84" s="10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10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</row>
    <row r="85" spans="3:63" x14ac:dyDescent="0.25">
      <c r="C85" s="1">
        <f t="shared" ref="C85" si="38">C36</f>
        <v>22</v>
      </c>
      <c r="D85" s="11">
        <v>26</v>
      </c>
      <c r="E85" s="11">
        <v>52</v>
      </c>
      <c r="F85" s="11">
        <v>26</v>
      </c>
      <c r="G85" s="11">
        <v>2.5999999999999999E-2</v>
      </c>
      <c r="H85" s="11">
        <v>1943.3333740200001</v>
      </c>
      <c r="I85" s="11">
        <v>2188.66674805</v>
      </c>
      <c r="J85" s="11">
        <v>2056</v>
      </c>
      <c r="K85" s="13">
        <v>66.509088499200004</v>
      </c>
      <c r="O85" s="6">
        <f t="shared" si="12"/>
        <v>168.19413171082104</v>
      </c>
      <c r="T85" s="1"/>
      <c r="U85" s="11">
        <v>26</v>
      </c>
      <c r="V85" s="11">
        <v>52</v>
      </c>
      <c r="W85" s="11">
        <v>26</v>
      </c>
      <c r="X85" s="11">
        <v>2.5999999999999999E-2</v>
      </c>
      <c r="Y85" s="11">
        <v>1973.6666259799999</v>
      </c>
      <c r="Z85" s="11">
        <v>2201</v>
      </c>
      <c r="AA85" s="11">
        <v>2088.4423147299999</v>
      </c>
      <c r="AB85" s="11">
        <v>63.5714769167</v>
      </c>
      <c r="AF85" s="6">
        <f t="shared" si="14"/>
        <v>166.87567894958559</v>
      </c>
      <c r="AJ85" s="6"/>
      <c r="AK85" s="10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10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</row>
    <row r="86" spans="3:63" x14ac:dyDescent="0.25">
      <c r="C86" s="1">
        <f t="shared" ref="C86" si="39">C37</f>
        <v>24</v>
      </c>
      <c r="D86" s="11">
        <v>27</v>
      </c>
      <c r="E86" s="11">
        <v>50</v>
      </c>
      <c r="F86" s="11">
        <v>25</v>
      </c>
      <c r="G86" s="11">
        <v>2.5000000000000001E-2</v>
      </c>
      <c r="H86" s="11">
        <v>1771.6666259799999</v>
      </c>
      <c r="I86" s="11">
        <v>2096.33325195</v>
      </c>
      <c r="J86" s="11">
        <v>1964.88</v>
      </c>
      <c r="K86" s="13">
        <v>75.695067620100005</v>
      </c>
      <c r="O86" s="6">
        <f t="shared" si="12"/>
        <v>160.7399248618473</v>
      </c>
      <c r="T86" s="1"/>
      <c r="U86" s="11">
        <v>27</v>
      </c>
      <c r="V86" s="11">
        <v>50</v>
      </c>
      <c r="W86" s="11">
        <v>25</v>
      </c>
      <c r="X86" s="11">
        <v>2.5000000000000001E-2</v>
      </c>
      <c r="Y86" s="11">
        <v>1828</v>
      </c>
      <c r="Z86" s="11">
        <v>2147.66674805</v>
      </c>
      <c r="AA86" s="11">
        <v>1999.6533300799999</v>
      </c>
      <c r="AB86" s="11">
        <v>71.614208352299997</v>
      </c>
      <c r="AF86" s="6">
        <f t="shared" si="14"/>
        <v>159.78105057885722</v>
      </c>
      <c r="AJ86" s="6"/>
      <c r="AK86" s="10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10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</row>
    <row r="87" spans="3:63" x14ac:dyDescent="0.25">
      <c r="C87" s="1">
        <f t="shared" ref="C87" si="40">C38</f>
        <v>26</v>
      </c>
      <c r="D87" s="11">
        <v>28</v>
      </c>
      <c r="E87" s="11">
        <v>52</v>
      </c>
      <c r="F87" s="11">
        <v>26</v>
      </c>
      <c r="G87" s="11">
        <v>2.5999999999999999E-2</v>
      </c>
      <c r="H87" s="11">
        <v>1689</v>
      </c>
      <c r="I87" s="11">
        <v>1986</v>
      </c>
      <c r="J87" s="11">
        <v>1816.7628291200001</v>
      </c>
      <c r="K87" s="13">
        <v>73.629688452300002</v>
      </c>
      <c r="O87">
        <f t="shared" si="12"/>
        <v>148.62297984841106</v>
      </c>
      <c r="T87" s="1"/>
      <c r="U87" s="11">
        <v>28</v>
      </c>
      <c r="V87" s="11">
        <v>52</v>
      </c>
      <c r="W87" s="11">
        <v>26</v>
      </c>
      <c r="X87" s="11">
        <v>2.5999999999999999E-2</v>
      </c>
      <c r="Y87" s="11">
        <v>1709.6666259799999</v>
      </c>
      <c r="Z87" s="11">
        <v>1993.3333740200001</v>
      </c>
      <c r="AA87" s="11">
        <v>1850.9679495</v>
      </c>
      <c r="AB87" s="11">
        <v>74.169464382100003</v>
      </c>
      <c r="AF87">
        <f t="shared" si="14"/>
        <v>147.90043809597293</v>
      </c>
      <c r="AJ87" s="6"/>
      <c r="AK87" s="10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10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</row>
    <row r="88" spans="3:63" x14ac:dyDescent="0.25">
      <c r="C88" s="1">
        <f t="shared" ref="C88" si="41">C39</f>
        <v>28</v>
      </c>
      <c r="D88" s="11">
        <v>29</v>
      </c>
      <c r="E88" s="11">
        <v>49</v>
      </c>
      <c r="F88" s="11">
        <v>24.5</v>
      </c>
      <c r="G88" s="11">
        <v>2.4500000000000001E-2</v>
      </c>
      <c r="H88" s="11">
        <v>1571.3333740200001</v>
      </c>
      <c r="I88" s="11">
        <v>1906.6666259799999</v>
      </c>
      <c r="J88" s="11">
        <v>1690.7074821599999</v>
      </c>
      <c r="K88" s="13">
        <v>78.485212278399999</v>
      </c>
      <c r="O88">
        <f t="shared" si="12"/>
        <v>138.31083508700857</v>
      </c>
      <c r="T88" s="1"/>
      <c r="U88" s="11">
        <v>29</v>
      </c>
      <c r="V88" s="11">
        <v>49</v>
      </c>
      <c r="W88" s="11">
        <v>24.5</v>
      </c>
      <c r="X88" s="11">
        <v>2.4500000000000001E-2</v>
      </c>
      <c r="Y88" s="11">
        <v>1610.3333740200001</v>
      </c>
      <c r="Z88" s="11">
        <v>1956</v>
      </c>
      <c r="AA88" s="11">
        <v>1729.1428546499999</v>
      </c>
      <c r="AB88" s="11">
        <v>77.914876539999995</v>
      </c>
      <c r="AF88">
        <f t="shared" si="14"/>
        <v>138.16607997039563</v>
      </c>
      <c r="AJ88" s="6"/>
      <c r="AK88" s="10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10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</row>
    <row r="89" spans="3:63" x14ac:dyDescent="0.25">
      <c r="C89" s="1"/>
      <c r="T89" s="1"/>
      <c r="AJ89" s="6"/>
      <c r="AK89" s="10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10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</row>
    <row r="90" spans="3:63" x14ac:dyDescent="0.25">
      <c r="C90" s="1"/>
      <c r="T90" s="1"/>
      <c r="AJ90" s="6"/>
      <c r="AK90" s="10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10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</row>
    <row r="91" spans="3:63" x14ac:dyDescent="0.25"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</row>
    <row r="92" spans="3:63" x14ac:dyDescent="0.25"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</row>
    <row r="93" spans="3:63" x14ac:dyDescent="0.25"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</row>
    <row r="94" spans="3:63" x14ac:dyDescent="0.25"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</row>
    <row r="95" spans="3:63" x14ac:dyDescent="0.25"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</row>
    <row r="96" spans="3:63" x14ac:dyDescent="0.25">
      <c r="C96" s="4" t="s">
        <v>17</v>
      </c>
      <c r="D96" s="4"/>
      <c r="E96" s="4"/>
      <c r="T96" s="4" t="s">
        <v>19</v>
      </c>
      <c r="U96" s="4"/>
      <c r="V96" s="4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</row>
    <row r="97" spans="3:63" x14ac:dyDescent="0.25">
      <c r="C97" t="s">
        <v>8</v>
      </c>
      <c r="D97" t="s">
        <v>0</v>
      </c>
      <c r="E97" t="s">
        <v>1</v>
      </c>
      <c r="F97" t="s">
        <v>2</v>
      </c>
      <c r="G97" t="s">
        <v>3</v>
      </c>
      <c r="H97" t="s">
        <v>4</v>
      </c>
      <c r="I97" t="s">
        <v>5</v>
      </c>
      <c r="J97" t="s">
        <v>15</v>
      </c>
      <c r="K97" t="s">
        <v>6</v>
      </c>
      <c r="O97" t="s">
        <v>22</v>
      </c>
      <c r="P97" t="s">
        <v>26</v>
      </c>
      <c r="T97" t="s">
        <v>8</v>
      </c>
      <c r="U97" t="s">
        <v>0</v>
      </c>
      <c r="V97" t="s">
        <v>1</v>
      </c>
      <c r="W97" t="s">
        <v>2</v>
      </c>
      <c r="X97" t="s">
        <v>3</v>
      </c>
      <c r="Y97" t="s">
        <v>4</v>
      </c>
      <c r="Z97" t="s">
        <v>5</v>
      </c>
      <c r="AA97" t="s">
        <v>15</v>
      </c>
      <c r="AB97" t="s">
        <v>6</v>
      </c>
      <c r="AF97" t="s">
        <v>23</v>
      </c>
      <c r="AG97" t="s">
        <v>26</v>
      </c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</row>
    <row r="98" spans="3:63" x14ac:dyDescent="0.25">
      <c r="C98" s="1">
        <f>C11</f>
        <v>-28</v>
      </c>
      <c r="D98" s="11">
        <v>1</v>
      </c>
      <c r="E98" s="11">
        <v>744</v>
      </c>
      <c r="F98" s="11">
        <v>372</v>
      </c>
      <c r="G98" s="11">
        <v>0.372</v>
      </c>
      <c r="H98" s="11">
        <v>0</v>
      </c>
      <c r="I98" s="11">
        <v>51.954349517799997</v>
      </c>
      <c r="J98" s="11">
        <v>20.6511807772</v>
      </c>
      <c r="K98" s="13">
        <v>8.6911976509399995</v>
      </c>
      <c r="O98">
        <f t="shared" ref="O98:O126" si="42">J98/P$98</f>
        <v>1.556671509511723</v>
      </c>
      <c r="P98">
        <f>K$98/(SQRT(2-(PI()/2)))</f>
        <v>13.266241882770503</v>
      </c>
      <c r="T98" s="1"/>
      <c r="U98" s="11">
        <v>1</v>
      </c>
      <c r="V98" s="11">
        <v>744</v>
      </c>
      <c r="W98" s="11">
        <v>372</v>
      </c>
      <c r="X98" s="11">
        <v>0.372</v>
      </c>
      <c r="Y98" s="11">
        <v>0</v>
      </c>
      <c r="Z98" s="11">
        <v>55.483127594000003</v>
      </c>
      <c r="AA98" s="11">
        <v>21.919462589199998</v>
      </c>
      <c r="AB98" s="11">
        <v>8.9254755223100002</v>
      </c>
      <c r="AF98">
        <f>AA98/AG$98</f>
        <v>1.6089044536507149</v>
      </c>
      <c r="AG98">
        <f>AB$98/(SQRT(2-(PI()/2)))</f>
        <v>13.623843566013649</v>
      </c>
      <c r="AJ98" s="6"/>
      <c r="AK98" s="10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10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</row>
    <row r="99" spans="3:63" x14ac:dyDescent="0.25">
      <c r="C99" s="1">
        <f t="shared" ref="C99" si="43">C12</f>
        <v>-26</v>
      </c>
      <c r="D99" s="11">
        <v>2</v>
      </c>
      <c r="E99" s="11">
        <v>50</v>
      </c>
      <c r="F99" s="11">
        <v>25</v>
      </c>
      <c r="G99" s="11">
        <v>2.5000000000000001E-2</v>
      </c>
      <c r="H99" s="11">
        <v>403.82131958000002</v>
      </c>
      <c r="I99" s="11">
        <v>565.68011474599996</v>
      </c>
      <c r="J99" s="11">
        <v>476.76105102499997</v>
      </c>
      <c r="K99" s="13">
        <v>39.101132739800001</v>
      </c>
      <c r="O99">
        <f t="shared" si="42"/>
        <v>35.93791333204863</v>
      </c>
      <c r="T99" s="1"/>
      <c r="U99" s="11">
        <v>2</v>
      </c>
      <c r="V99" s="11">
        <v>50</v>
      </c>
      <c r="W99" s="11">
        <v>25</v>
      </c>
      <c r="X99" s="11">
        <v>2.5000000000000001E-2</v>
      </c>
      <c r="Y99" s="11">
        <v>392.837646484</v>
      </c>
      <c r="Z99" s="11">
        <v>563.01239013700001</v>
      </c>
      <c r="AA99" s="11">
        <v>469.086244507</v>
      </c>
      <c r="AB99" s="11">
        <v>40.748357675699999</v>
      </c>
      <c r="AF99">
        <f t="shared" ref="AF99:AF126" si="44">AA99/AG$98</f>
        <v>34.431270605396058</v>
      </c>
      <c r="AJ99" s="6"/>
      <c r="AK99" s="10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10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</row>
    <row r="100" spans="3:63" x14ac:dyDescent="0.25">
      <c r="C100" s="1">
        <f t="shared" ref="C100" si="45">C13</f>
        <v>-24</v>
      </c>
      <c r="D100" s="11">
        <v>3</v>
      </c>
      <c r="E100" s="11">
        <v>50</v>
      </c>
      <c r="F100" s="11">
        <v>25</v>
      </c>
      <c r="G100" s="11">
        <v>2.5000000000000001E-2</v>
      </c>
      <c r="H100" s="11">
        <v>379.80157470699999</v>
      </c>
      <c r="I100" s="11">
        <v>454.49551391599999</v>
      </c>
      <c r="J100" s="11">
        <v>413.84981140100001</v>
      </c>
      <c r="K100" s="13">
        <v>18.708921114300001</v>
      </c>
      <c r="O100">
        <f t="shared" si="42"/>
        <v>31.195708253931837</v>
      </c>
      <c r="T100" s="1"/>
      <c r="U100" s="11">
        <v>3</v>
      </c>
      <c r="V100" s="11">
        <v>50</v>
      </c>
      <c r="W100" s="11">
        <v>25</v>
      </c>
      <c r="X100" s="11">
        <v>2.5000000000000001E-2</v>
      </c>
      <c r="Y100" s="11">
        <v>360.956207275</v>
      </c>
      <c r="Z100" s="11">
        <v>456.166259766</v>
      </c>
      <c r="AA100" s="11">
        <v>412.38176330599998</v>
      </c>
      <c r="AB100" s="11">
        <v>23.050218536500001</v>
      </c>
      <c r="AF100">
        <f t="shared" si="44"/>
        <v>30.269120553816173</v>
      </c>
      <c r="AK100" s="1"/>
      <c r="AY100" s="1"/>
    </row>
    <row r="101" spans="3:63" x14ac:dyDescent="0.25">
      <c r="C101" s="1">
        <f t="shared" ref="C101" si="46">C14</f>
        <v>-22</v>
      </c>
      <c r="D101" s="11">
        <v>4</v>
      </c>
      <c r="E101" s="11">
        <v>50</v>
      </c>
      <c r="F101" s="11">
        <v>25</v>
      </c>
      <c r="G101" s="11">
        <v>2.5000000000000001E-2</v>
      </c>
      <c r="H101" s="11">
        <v>303.927978516</v>
      </c>
      <c r="I101" s="11">
        <v>380.05557250999999</v>
      </c>
      <c r="J101" s="11">
        <v>346.15408203099997</v>
      </c>
      <c r="K101" s="13">
        <v>17.109759480600001</v>
      </c>
      <c r="O101">
        <f t="shared" si="42"/>
        <v>26.092851697553222</v>
      </c>
      <c r="T101" s="1"/>
      <c r="U101" s="11">
        <v>4</v>
      </c>
      <c r="V101" s="11">
        <v>50</v>
      </c>
      <c r="W101" s="11">
        <v>25</v>
      </c>
      <c r="X101" s="11">
        <v>2.5000000000000001E-2</v>
      </c>
      <c r="Y101" s="11">
        <v>303.997802734</v>
      </c>
      <c r="Z101" s="11">
        <v>387.578033447</v>
      </c>
      <c r="AA101" s="11">
        <v>352.30169555700002</v>
      </c>
      <c r="AB101" s="11">
        <v>20.301449463099999</v>
      </c>
      <c r="AF101">
        <f t="shared" si="44"/>
        <v>25.859200001081916</v>
      </c>
      <c r="AK101" s="1"/>
      <c r="AY101" s="1"/>
    </row>
    <row r="102" spans="3:63" x14ac:dyDescent="0.25">
      <c r="C102" s="1">
        <f t="shared" ref="C102" si="47">C15</f>
        <v>-20</v>
      </c>
      <c r="D102" s="11">
        <v>5</v>
      </c>
      <c r="E102" s="11">
        <v>49</v>
      </c>
      <c r="F102" s="11">
        <v>24.5</v>
      </c>
      <c r="G102" s="11">
        <v>2.4500000000000001E-2</v>
      </c>
      <c r="H102" s="11">
        <v>246.815551758</v>
      </c>
      <c r="I102" s="11">
        <v>341.76498413100001</v>
      </c>
      <c r="J102" s="11">
        <v>293.39802239900001</v>
      </c>
      <c r="K102" s="13">
        <v>23.604161391800002</v>
      </c>
      <c r="O102">
        <f t="shared" si="42"/>
        <v>22.116136958127527</v>
      </c>
      <c r="T102" s="1"/>
      <c r="U102" s="11">
        <v>5</v>
      </c>
      <c r="V102" s="11">
        <v>49</v>
      </c>
      <c r="W102" s="11">
        <v>24.5</v>
      </c>
      <c r="X102" s="11">
        <v>2.4500000000000001E-2</v>
      </c>
      <c r="Y102" s="11">
        <v>278.44064331099997</v>
      </c>
      <c r="Z102" s="11">
        <v>342.33300781200001</v>
      </c>
      <c r="AA102" s="11">
        <v>309.65274483799999</v>
      </c>
      <c r="AB102" s="11">
        <v>14.5052163593</v>
      </c>
      <c r="AF102">
        <f>AA102/AG$98</f>
        <v>22.728736082265858</v>
      </c>
      <c r="AK102" s="1"/>
      <c r="AY102" s="1"/>
    </row>
    <row r="103" spans="3:63" x14ac:dyDescent="0.25">
      <c r="C103" s="1">
        <f t="shared" ref="C103" si="48">C16</f>
        <v>-18</v>
      </c>
      <c r="D103" s="11">
        <v>6</v>
      </c>
      <c r="E103" s="11">
        <v>52</v>
      </c>
      <c r="F103" s="11">
        <v>26</v>
      </c>
      <c r="G103" s="11">
        <v>2.5999999999999999E-2</v>
      </c>
      <c r="H103" s="11">
        <v>202.73817443799999</v>
      </c>
      <c r="I103" s="11">
        <v>316.15722656200001</v>
      </c>
      <c r="J103" s="11">
        <v>263.92869890700001</v>
      </c>
      <c r="K103" s="13">
        <v>26.391074670399998</v>
      </c>
      <c r="O103">
        <f t="shared" si="42"/>
        <v>19.894760041257555</v>
      </c>
      <c r="T103" s="1"/>
      <c r="U103" s="11">
        <v>6</v>
      </c>
      <c r="V103" s="11">
        <v>52</v>
      </c>
      <c r="W103" s="11">
        <v>26</v>
      </c>
      <c r="X103" s="11">
        <v>2.5999999999999999E-2</v>
      </c>
      <c r="Y103" s="11">
        <v>233.620040894</v>
      </c>
      <c r="Z103" s="11">
        <v>307.69076538100001</v>
      </c>
      <c r="AA103" s="11">
        <v>273.93519885699999</v>
      </c>
      <c r="AB103" s="11">
        <v>16.869686073099999</v>
      </c>
      <c r="AF103">
        <f t="shared" si="44"/>
        <v>20.107042299015013</v>
      </c>
      <c r="AK103" s="1"/>
      <c r="AY103" s="1"/>
    </row>
    <row r="104" spans="3:63" x14ac:dyDescent="0.25">
      <c r="C104" s="1">
        <f t="shared" ref="C104" si="49">C17</f>
        <v>-16</v>
      </c>
      <c r="D104" s="11">
        <v>7</v>
      </c>
      <c r="E104" s="11">
        <v>52</v>
      </c>
      <c r="F104" s="11">
        <v>26</v>
      </c>
      <c r="G104" s="11">
        <v>2.5999999999999999E-2</v>
      </c>
      <c r="H104" s="11">
        <v>181.98422241200001</v>
      </c>
      <c r="I104" s="11">
        <v>287.60687255900001</v>
      </c>
      <c r="J104" s="11">
        <v>228.494752444</v>
      </c>
      <c r="K104" s="13">
        <v>21.850787076500001</v>
      </c>
      <c r="O104">
        <f t="shared" si="42"/>
        <v>17.223774032098493</v>
      </c>
      <c r="T104" s="1"/>
      <c r="U104" s="11">
        <v>7</v>
      </c>
      <c r="V104" s="11">
        <v>52</v>
      </c>
      <c r="W104" s="11">
        <v>26</v>
      </c>
      <c r="X104" s="11">
        <v>2.5999999999999999E-2</v>
      </c>
      <c r="Y104" s="11">
        <v>191.07530212399999</v>
      </c>
      <c r="Z104" s="11">
        <v>294.14828491200001</v>
      </c>
      <c r="AA104" s="11">
        <v>231.02314993100001</v>
      </c>
      <c r="AB104" s="11">
        <v>21.393638832800001</v>
      </c>
      <c r="AF104">
        <f t="shared" si="44"/>
        <v>16.957266780963018</v>
      </c>
      <c r="AK104" s="1"/>
      <c r="AY104" s="1"/>
    </row>
    <row r="105" spans="3:63" x14ac:dyDescent="0.25">
      <c r="C105" s="1">
        <f t="shared" ref="C105" si="50">C18</f>
        <v>-14</v>
      </c>
      <c r="D105" s="11">
        <v>8</v>
      </c>
      <c r="E105" s="11">
        <v>50</v>
      </c>
      <c r="F105" s="11">
        <v>25</v>
      </c>
      <c r="G105" s="11">
        <v>2.5000000000000001E-2</v>
      </c>
      <c r="H105" s="11">
        <v>185.49801635700001</v>
      </c>
      <c r="I105" s="11">
        <v>248.947875977</v>
      </c>
      <c r="J105" s="11">
        <v>214.86181671099999</v>
      </c>
      <c r="K105" s="13">
        <v>15.2929634699</v>
      </c>
      <c r="O105">
        <f t="shared" si="42"/>
        <v>16.196132907093396</v>
      </c>
      <c r="T105" s="1"/>
      <c r="U105" s="11">
        <v>8</v>
      </c>
      <c r="V105" s="11">
        <v>50</v>
      </c>
      <c r="W105" s="11">
        <v>25</v>
      </c>
      <c r="X105" s="11">
        <v>2.5000000000000001E-2</v>
      </c>
      <c r="Y105" s="11">
        <v>184.22637939500001</v>
      </c>
      <c r="Z105" s="11">
        <v>246.55397033700001</v>
      </c>
      <c r="AA105" s="11">
        <v>220.60799011200001</v>
      </c>
      <c r="AB105" s="11">
        <v>14.0625406855</v>
      </c>
      <c r="AF105">
        <f t="shared" si="44"/>
        <v>16.192786495459604</v>
      </c>
      <c r="AK105" s="1"/>
      <c r="AY105" s="1"/>
    </row>
    <row r="106" spans="3:63" x14ac:dyDescent="0.25">
      <c r="C106" s="1">
        <f t="shared" ref="C106" si="51">C19</f>
        <v>-12</v>
      </c>
      <c r="D106" s="11">
        <v>9</v>
      </c>
      <c r="E106" s="11">
        <v>52</v>
      </c>
      <c r="F106" s="11">
        <v>26</v>
      </c>
      <c r="G106" s="11">
        <v>2.5999999999999999E-2</v>
      </c>
      <c r="H106" s="11">
        <v>154.66802978499999</v>
      </c>
      <c r="I106" s="11">
        <v>229.47125244099999</v>
      </c>
      <c r="J106" s="11">
        <v>193.80736307000001</v>
      </c>
      <c r="K106" s="13">
        <v>16.354601038599998</v>
      </c>
      <c r="O106">
        <f t="shared" si="42"/>
        <v>14.609062972212712</v>
      </c>
      <c r="T106" s="1"/>
      <c r="U106" s="11">
        <v>9</v>
      </c>
      <c r="V106" s="11">
        <v>52</v>
      </c>
      <c r="W106" s="11">
        <v>26</v>
      </c>
      <c r="X106" s="11">
        <v>2.5999999999999999E-2</v>
      </c>
      <c r="Y106" s="11">
        <v>173.311767578</v>
      </c>
      <c r="Z106" s="11">
        <v>237.65975952100001</v>
      </c>
      <c r="AA106" s="11">
        <v>211.12370681799999</v>
      </c>
      <c r="AB106" s="11">
        <v>13.6946141803</v>
      </c>
      <c r="AF106">
        <f t="shared" si="44"/>
        <v>15.496633222116115</v>
      </c>
      <c r="AK106" s="1"/>
      <c r="AY106" s="1"/>
    </row>
    <row r="107" spans="3:63" x14ac:dyDescent="0.25">
      <c r="C107" s="1">
        <f t="shared" ref="C107" si="52">C20</f>
        <v>-10</v>
      </c>
      <c r="D107" s="11">
        <v>10</v>
      </c>
      <c r="E107" s="11">
        <v>49</v>
      </c>
      <c r="F107" s="11">
        <v>24.5</v>
      </c>
      <c r="G107" s="11">
        <v>2.4500000000000001E-2</v>
      </c>
      <c r="H107" s="11">
        <v>155.433837891</v>
      </c>
      <c r="I107" s="11">
        <v>223.21490478499999</v>
      </c>
      <c r="J107" s="11">
        <v>185.315609679</v>
      </c>
      <c r="K107" s="13">
        <v>18.196082177899999</v>
      </c>
      <c r="O107">
        <f t="shared" si="42"/>
        <v>13.968960562951755</v>
      </c>
      <c r="T107" s="1"/>
      <c r="U107" s="11">
        <v>10</v>
      </c>
      <c r="V107" s="11">
        <v>49</v>
      </c>
      <c r="W107" s="11">
        <v>24.5</v>
      </c>
      <c r="X107" s="11">
        <v>2.4500000000000001E-2</v>
      </c>
      <c r="Y107" s="11">
        <v>148.77441406200001</v>
      </c>
      <c r="Z107" s="11">
        <v>212.84861755399999</v>
      </c>
      <c r="AA107" s="11">
        <v>180.8263992</v>
      </c>
      <c r="AB107" s="11">
        <v>13.0562810429</v>
      </c>
      <c r="AF107">
        <f t="shared" si="44"/>
        <v>13.272788866358805</v>
      </c>
      <c r="AK107" s="1"/>
      <c r="AY107" s="1"/>
    </row>
    <row r="108" spans="3:63" x14ac:dyDescent="0.25">
      <c r="C108" s="1">
        <f t="shared" ref="C108" si="53">C21</f>
        <v>-8</v>
      </c>
      <c r="D108" s="11">
        <v>11</v>
      </c>
      <c r="E108" s="11">
        <v>50</v>
      </c>
      <c r="F108" s="11">
        <v>25</v>
      </c>
      <c r="G108" s="11">
        <v>2.5000000000000001E-2</v>
      </c>
      <c r="H108" s="11">
        <v>162.402633667</v>
      </c>
      <c r="I108" s="11">
        <v>221.64076232900001</v>
      </c>
      <c r="J108" s="11">
        <v>186.45566925</v>
      </c>
      <c r="K108" s="13">
        <v>11.9414810914</v>
      </c>
      <c r="O108">
        <f t="shared" si="42"/>
        <v>14.054897453072886</v>
      </c>
      <c r="T108" s="1"/>
      <c r="U108" s="11">
        <v>11</v>
      </c>
      <c r="V108" s="11">
        <v>50</v>
      </c>
      <c r="W108" s="11">
        <v>25</v>
      </c>
      <c r="X108" s="11">
        <v>2.5000000000000001E-2</v>
      </c>
      <c r="Y108" s="11">
        <v>156.817459106</v>
      </c>
      <c r="Z108" s="11">
        <v>221.88381957999999</v>
      </c>
      <c r="AA108" s="11">
        <v>186.938272095</v>
      </c>
      <c r="AB108" s="11">
        <v>15.9729757326</v>
      </c>
      <c r="AF108">
        <f t="shared" si="44"/>
        <v>13.721404770188384</v>
      </c>
      <c r="AK108" s="1"/>
      <c r="AY108" s="1"/>
    </row>
    <row r="109" spans="3:63" x14ac:dyDescent="0.25">
      <c r="C109" s="1">
        <f t="shared" ref="C109" si="54">C22</f>
        <v>-6</v>
      </c>
      <c r="D109" s="11">
        <v>12</v>
      </c>
      <c r="E109" s="11">
        <v>52</v>
      </c>
      <c r="F109" s="11">
        <v>26</v>
      </c>
      <c r="G109" s="11">
        <v>2.5999999999999999E-2</v>
      </c>
      <c r="H109" s="11">
        <v>144.456497192</v>
      </c>
      <c r="I109" s="11">
        <v>225.46949768100001</v>
      </c>
      <c r="J109" s="11">
        <v>180.172263512</v>
      </c>
      <c r="K109" s="13">
        <v>18.337685882300001</v>
      </c>
      <c r="O109">
        <f t="shared" si="42"/>
        <v>13.581258739598157</v>
      </c>
      <c r="T109" s="1"/>
      <c r="U109" s="11">
        <v>12</v>
      </c>
      <c r="V109" s="11">
        <v>52</v>
      </c>
      <c r="W109" s="11">
        <v>26</v>
      </c>
      <c r="X109" s="11">
        <v>2.5999999999999999E-2</v>
      </c>
      <c r="Y109" s="11">
        <v>144.36135864299999</v>
      </c>
      <c r="Z109" s="11">
        <v>210.39712524399999</v>
      </c>
      <c r="AA109" s="11">
        <v>177.07792751599999</v>
      </c>
      <c r="AB109" s="11">
        <v>16.433590580000001</v>
      </c>
      <c r="AF109">
        <f t="shared" si="44"/>
        <v>12.997648325744331</v>
      </c>
      <c r="AK109" s="1"/>
      <c r="AY109" s="1"/>
    </row>
    <row r="110" spans="3:63" x14ac:dyDescent="0.25">
      <c r="C110" s="1">
        <f t="shared" ref="C110" si="55">C23</f>
        <v>-4</v>
      </c>
      <c r="D110" s="11">
        <v>13</v>
      </c>
      <c r="E110" s="11">
        <v>50</v>
      </c>
      <c r="F110" s="11">
        <v>25</v>
      </c>
      <c r="G110" s="11">
        <v>2.5000000000000001E-2</v>
      </c>
      <c r="H110" s="11">
        <v>147.19406127900001</v>
      </c>
      <c r="I110" s="11">
        <v>197.53125</v>
      </c>
      <c r="J110" s="11">
        <v>176.676592712</v>
      </c>
      <c r="K110" s="13">
        <v>12.382217384500001</v>
      </c>
      <c r="O110">
        <f t="shared" si="42"/>
        <v>13.317757528713408</v>
      </c>
      <c r="T110" s="1"/>
      <c r="U110" s="11">
        <v>13</v>
      </c>
      <c r="V110" s="11">
        <v>50</v>
      </c>
      <c r="W110" s="11">
        <v>25</v>
      </c>
      <c r="X110" s="11">
        <v>2.5000000000000001E-2</v>
      </c>
      <c r="Y110" s="11">
        <v>141.404907227</v>
      </c>
      <c r="Z110" s="11">
        <v>201.51463317899999</v>
      </c>
      <c r="AA110" s="11">
        <v>177.707202454</v>
      </c>
      <c r="AB110" s="11">
        <v>14.139346505900001</v>
      </c>
      <c r="AF110">
        <f t="shared" si="44"/>
        <v>13.043837562647331</v>
      </c>
      <c r="AK110" s="1"/>
      <c r="AY110" s="1"/>
    </row>
    <row r="111" spans="3:63" x14ac:dyDescent="0.25">
      <c r="C111" s="1">
        <f t="shared" ref="C111" si="56">C24</f>
        <v>-2</v>
      </c>
      <c r="D111" s="11">
        <v>14</v>
      </c>
      <c r="E111" s="11">
        <v>52</v>
      </c>
      <c r="F111" s="11">
        <v>26</v>
      </c>
      <c r="G111" s="11">
        <v>2.5999999999999999E-2</v>
      </c>
      <c r="H111" s="11">
        <v>120.834144592</v>
      </c>
      <c r="I111" s="11">
        <v>199.70559692399999</v>
      </c>
      <c r="J111" s="11">
        <v>166.05421213</v>
      </c>
      <c r="K111" s="13">
        <v>17.632617357899999</v>
      </c>
      <c r="O111">
        <f t="shared" si="42"/>
        <v>12.517049937530723</v>
      </c>
      <c r="T111" s="1"/>
      <c r="U111" s="11">
        <v>14</v>
      </c>
      <c r="V111" s="11">
        <v>52</v>
      </c>
      <c r="W111" s="11">
        <v>26</v>
      </c>
      <c r="X111" s="11">
        <v>2.5999999999999999E-2</v>
      </c>
      <c r="Y111" s="11">
        <v>148.574951172</v>
      </c>
      <c r="Z111" s="11">
        <v>192.501296997</v>
      </c>
      <c r="AA111" s="11">
        <v>170.74712958699999</v>
      </c>
      <c r="AB111" s="11">
        <v>11.1632345473</v>
      </c>
      <c r="AF111">
        <f t="shared" si="44"/>
        <v>12.532963165618671</v>
      </c>
      <c r="AK111" s="1"/>
      <c r="AY111" s="1"/>
    </row>
    <row r="112" spans="3:63" x14ac:dyDescent="0.25">
      <c r="C112" s="1">
        <f t="shared" ref="C112" si="57">C25</f>
        <v>0</v>
      </c>
      <c r="D112" s="11">
        <v>15</v>
      </c>
      <c r="E112" s="11">
        <v>52</v>
      </c>
      <c r="F112" s="11">
        <v>26</v>
      </c>
      <c r="G112" s="11">
        <v>2.5999999999999999E-2</v>
      </c>
      <c r="H112" s="11">
        <v>126.25283050500001</v>
      </c>
      <c r="I112" s="11">
        <v>209.236526489</v>
      </c>
      <c r="J112" s="11">
        <v>154.395730679</v>
      </c>
      <c r="K112" s="13">
        <v>18.480497739600001</v>
      </c>
      <c r="O112">
        <f t="shared" si="42"/>
        <v>11.638241790202924</v>
      </c>
      <c r="T112" s="1"/>
      <c r="U112" s="11">
        <v>15</v>
      </c>
      <c r="V112" s="11">
        <v>52</v>
      </c>
      <c r="W112" s="11">
        <v>26</v>
      </c>
      <c r="X112" s="11">
        <v>2.5999999999999999E-2</v>
      </c>
      <c r="Y112" s="11">
        <v>133.36328125</v>
      </c>
      <c r="Z112" s="11">
        <v>201.37905883799999</v>
      </c>
      <c r="AA112" s="11">
        <v>167.69728587200001</v>
      </c>
      <c r="AB112" s="11">
        <v>17.6733830246</v>
      </c>
      <c r="AF112">
        <f t="shared" si="44"/>
        <v>12.309102424688836</v>
      </c>
      <c r="AK112" s="1"/>
      <c r="AY112" s="1"/>
    </row>
    <row r="113" spans="3:51" x14ac:dyDescent="0.25">
      <c r="C113" s="1">
        <f t="shared" ref="C113" si="58">C26</f>
        <v>2</v>
      </c>
      <c r="D113" s="11">
        <v>16</v>
      </c>
      <c r="E113" s="11">
        <v>49</v>
      </c>
      <c r="F113" s="11">
        <v>24.5</v>
      </c>
      <c r="G113" s="11">
        <v>2.4500000000000001E-2</v>
      </c>
      <c r="H113" s="11">
        <v>129.13269043</v>
      </c>
      <c r="I113" s="11">
        <v>202.79820251500001</v>
      </c>
      <c r="J113" s="11">
        <v>176.337498256</v>
      </c>
      <c r="K113" s="13">
        <v>14.512924889400001</v>
      </c>
      <c r="O113">
        <f t="shared" si="42"/>
        <v>13.292196826670096</v>
      </c>
      <c r="T113" s="1"/>
      <c r="U113" s="11">
        <v>16</v>
      </c>
      <c r="V113" s="11">
        <v>49</v>
      </c>
      <c r="W113" s="11">
        <v>24.5</v>
      </c>
      <c r="X113" s="11">
        <v>2.4500000000000001E-2</v>
      </c>
      <c r="Y113" s="11">
        <v>147.04205322300001</v>
      </c>
      <c r="Z113" s="11">
        <v>199.600662231</v>
      </c>
      <c r="AA113" s="11">
        <v>176.61899270800001</v>
      </c>
      <c r="AB113" s="11">
        <v>11.1596427964</v>
      </c>
      <c r="AF113">
        <f t="shared" si="44"/>
        <v>12.963962177942044</v>
      </c>
      <c r="AK113" s="1"/>
      <c r="AY113" s="1"/>
    </row>
    <row r="114" spans="3:51" x14ac:dyDescent="0.25">
      <c r="C114" s="1">
        <f t="shared" ref="C114" si="59">C27</f>
        <v>4</v>
      </c>
      <c r="D114" s="11">
        <v>17</v>
      </c>
      <c r="E114" s="11">
        <v>50</v>
      </c>
      <c r="F114" s="11">
        <v>25</v>
      </c>
      <c r="G114" s="11">
        <v>2.5000000000000001E-2</v>
      </c>
      <c r="H114" s="11">
        <v>139.266235352</v>
      </c>
      <c r="I114" s="11">
        <v>195.210037231</v>
      </c>
      <c r="J114" s="11">
        <v>172.41156005900001</v>
      </c>
      <c r="K114" s="13">
        <v>12.9312624303</v>
      </c>
      <c r="O114">
        <f t="shared" si="42"/>
        <v>12.996262361454383</v>
      </c>
      <c r="T114" s="1"/>
      <c r="U114" s="11">
        <v>17</v>
      </c>
      <c r="V114" s="11">
        <v>50</v>
      </c>
      <c r="W114" s="11">
        <v>25</v>
      </c>
      <c r="X114" s="11">
        <v>2.5000000000000001E-2</v>
      </c>
      <c r="Y114" s="11">
        <v>148.86070251500001</v>
      </c>
      <c r="Z114" s="11">
        <v>207.15286254899999</v>
      </c>
      <c r="AA114" s="11">
        <v>170.66430481</v>
      </c>
      <c r="AB114" s="11">
        <v>12.7980706371</v>
      </c>
      <c r="AF114">
        <f t="shared" si="44"/>
        <v>12.526883766908707</v>
      </c>
      <c r="AK114" s="1"/>
      <c r="AY114" s="1"/>
    </row>
    <row r="115" spans="3:51" x14ac:dyDescent="0.25">
      <c r="C115" s="1">
        <f t="shared" ref="C115" si="60">C28</f>
        <v>6</v>
      </c>
      <c r="D115" s="11">
        <v>18</v>
      </c>
      <c r="E115" s="11">
        <v>47</v>
      </c>
      <c r="F115" s="11">
        <v>23.5</v>
      </c>
      <c r="G115" s="11">
        <v>2.35E-2</v>
      </c>
      <c r="H115" s="11">
        <v>135.29580688499999</v>
      </c>
      <c r="I115" s="11">
        <v>209.04006957999999</v>
      </c>
      <c r="J115" s="11">
        <v>174.91140876899999</v>
      </c>
      <c r="K115" s="13">
        <v>14.303850650399999</v>
      </c>
      <c r="O115">
        <f t="shared" si="42"/>
        <v>13.18469920227866</v>
      </c>
      <c r="T115" s="1"/>
      <c r="U115" s="11">
        <v>18</v>
      </c>
      <c r="V115" s="11">
        <v>47</v>
      </c>
      <c r="W115" s="11">
        <v>23.5</v>
      </c>
      <c r="X115" s="11">
        <v>2.35E-2</v>
      </c>
      <c r="Y115" s="11">
        <v>144.309646606</v>
      </c>
      <c r="Z115" s="11">
        <v>202.880401611</v>
      </c>
      <c r="AA115" s="11">
        <v>171.47996001499999</v>
      </c>
      <c r="AB115" s="11">
        <v>14.5863151209</v>
      </c>
      <c r="AF115">
        <f t="shared" si="44"/>
        <v>12.586753450603162</v>
      </c>
      <c r="AK115" s="1"/>
      <c r="AY115" s="1"/>
    </row>
    <row r="116" spans="3:51" x14ac:dyDescent="0.25">
      <c r="C116" s="1">
        <f t="shared" ref="C116" si="61">C29</f>
        <v>8</v>
      </c>
      <c r="D116" s="11">
        <v>19</v>
      </c>
      <c r="E116" s="11">
        <v>52</v>
      </c>
      <c r="F116" s="11">
        <v>26</v>
      </c>
      <c r="G116" s="11">
        <v>2.5999999999999999E-2</v>
      </c>
      <c r="H116" s="11">
        <v>155.66595459000001</v>
      </c>
      <c r="I116" s="11">
        <v>223.48182678200001</v>
      </c>
      <c r="J116" s="11">
        <v>179.43161920399999</v>
      </c>
      <c r="K116" s="13">
        <v>15.3375770469</v>
      </c>
      <c r="O116">
        <f t="shared" si="42"/>
        <v>13.525429491605783</v>
      </c>
      <c r="T116" s="1"/>
      <c r="U116" s="11">
        <v>19</v>
      </c>
      <c r="V116" s="11">
        <v>52</v>
      </c>
      <c r="W116" s="11">
        <v>26</v>
      </c>
      <c r="X116" s="11">
        <v>2.5999999999999999E-2</v>
      </c>
      <c r="Y116" s="11">
        <v>136.68397522000001</v>
      </c>
      <c r="Z116" s="11">
        <v>215.55464172399999</v>
      </c>
      <c r="AA116" s="11">
        <v>177.464997805</v>
      </c>
      <c r="AB116" s="11">
        <v>16.0288417786</v>
      </c>
      <c r="AF116">
        <f t="shared" si="44"/>
        <v>13.026059565724038</v>
      </c>
      <c r="AK116" s="1"/>
      <c r="AY116" s="1"/>
    </row>
    <row r="117" spans="3:51" x14ac:dyDescent="0.25">
      <c r="C117" s="1">
        <f t="shared" ref="C117" si="62">C30</f>
        <v>10</v>
      </c>
      <c r="D117" s="11">
        <v>20</v>
      </c>
      <c r="E117" s="11">
        <v>47</v>
      </c>
      <c r="F117" s="11">
        <v>23.5</v>
      </c>
      <c r="G117" s="11">
        <v>2.35E-2</v>
      </c>
      <c r="H117" s="11">
        <v>151.595245361</v>
      </c>
      <c r="I117" s="11">
        <v>222.937591553</v>
      </c>
      <c r="J117" s="11">
        <v>179.75536882099999</v>
      </c>
      <c r="K117" s="13">
        <v>12.9943330464</v>
      </c>
      <c r="O117">
        <f t="shared" si="42"/>
        <v>13.549833510457608</v>
      </c>
      <c r="T117" s="1"/>
      <c r="U117" s="11">
        <v>20</v>
      </c>
      <c r="V117" s="11">
        <v>47</v>
      </c>
      <c r="W117" s="11">
        <v>23.5</v>
      </c>
      <c r="X117" s="11">
        <v>2.35E-2</v>
      </c>
      <c r="Y117" s="11">
        <v>143.55242919899999</v>
      </c>
      <c r="Z117" s="11">
        <v>223.380737305</v>
      </c>
      <c r="AA117" s="11">
        <v>178.13916437699999</v>
      </c>
      <c r="AB117" s="11">
        <v>16.842635793700001</v>
      </c>
      <c r="AF117">
        <f t="shared" si="44"/>
        <v>13.075543881125441</v>
      </c>
      <c r="AK117" s="1"/>
      <c r="AY117" s="1"/>
    </row>
    <row r="118" spans="3:51" x14ac:dyDescent="0.25">
      <c r="C118" s="1">
        <f t="shared" ref="C118" si="63">C31</f>
        <v>12</v>
      </c>
      <c r="D118" s="11">
        <v>21</v>
      </c>
      <c r="E118" s="11">
        <v>50</v>
      </c>
      <c r="F118" s="11">
        <v>25</v>
      </c>
      <c r="G118" s="11">
        <v>2.5000000000000001E-2</v>
      </c>
      <c r="H118" s="11">
        <v>148.81195068400001</v>
      </c>
      <c r="I118" s="11">
        <v>211.515380859</v>
      </c>
      <c r="J118" s="11">
        <v>177.03432464599999</v>
      </c>
      <c r="K118" s="13">
        <v>15.1048607036</v>
      </c>
      <c r="O118">
        <f t="shared" si="42"/>
        <v>13.344723110764537</v>
      </c>
      <c r="T118" s="1"/>
      <c r="U118" s="11">
        <v>21</v>
      </c>
      <c r="V118" s="11">
        <v>50</v>
      </c>
      <c r="W118" s="11">
        <v>25</v>
      </c>
      <c r="X118" s="11">
        <v>2.5000000000000001E-2</v>
      </c>
      <c r="Y118" s="11">
        <v>166.665115356</v>
      </c>
      <c r="Z118" s="11">
        <v>209.480911255</v>
      </c>
      <c r="AA118" s="11">
        <v>184.19758911100001</v>
      </c>
      <c r="AB118" s="11">
        <v>11.325241654199999</v>
      </c>
      <c r="AF118">
        <f t="shared" si="44"/>
        <v>13.520236651168215</v>
      </c>
      <c r="AK118" s="1"/>
      <c r="AY118" s="1"/>
    </row>
    <row r="119" spans="3:51" x14ac:dyDescent="0.25">
      <c r="C119" s="1">
        <f t="shared" ref="C119" si="64">C32</f>
        <v>14</v>
      </c>
      <c r="D119" s="11">
        <v>22</v>
      </c>
      <c r="E119" s="11">
        <v>49</v>
      </c>
      <c r="F119" s="11">
        <v>24.5</v>
      </c>
      <c r="G119" s="11">
        <v>2.4500000000000001E-2</v>
      </c>
      <c r="H119" s="11">
        <v>161.25999450699999</v>
      </c>
      <c r="I119" s="11">
        <v>233.24687194800001</v>
      </c>
      <c r="J119" s="11">
        <v>201.407429909</v>
      </c>
      <c r="K119" s="13">
        <v>14.647761279099999</v>
      </c>
      <c r="O119">
        <f t="shared" si="42"/>
        <v>15.181950675162751</v>
      </c>
      <c r="T119" s="1"/>
      <c r="U119" s="11">
        <v>22</v>
      </c>
      <c r="V119" s="11">
        <v>49</v>
      </c>
      <c r="W119" s="11">
        <v>24.5</v>
      </c>
      <c r="X119" s="11">
        <v>2.4500000000000001E-2</v>
      </c>
      <c r="Y119" s="11">
        <v>166.15672302199999</v>
      </c>
      <c r="Z119" s="11">
        <v>229.01077270499999</v>
      </c>
      <c r="AA119" s="11">
        <v>199.751146589</v>
      </c>
      <c r="AB119" s="11">
        <v>13.2362022711</v>
      </c>
      <c r="AF119">
        <f t="shared" si="44"/>
        <v>14.66187905205428</v>
      </c>
      <c r="AK119" s="1"/>
      <c r="AY119" s="1"/>
    </row>
    <row r="120" spans="3:51" x14ac:dyDescent="0.25">
      <c r="C120" s="1">
        <f t="shared" ref="C120" si="65">C33</f>
        <v>16</v>
      </c>
      <c r="D120" s="11">
        <v>23</v>
      </c>
      <c r="E120" s="11">
        <v>50</v>
      </c>
      <c r="F120" s="11">
        <v>25</v>
      </c>
      <c r="G120" s="11">
        <v>2.5000000000000001E-2</v>
      </c>
      <c r="H120" s="11">
        <v>156.64688110399999</v>
      </c>
      <c r="I120" s="11">
        <v>238.640426636</v>
      </c>
      <c r="J120" s="11">
        <v>197.88040374799999</v>
      </c>
      <c r="K120" s="13">
        <v>15.392245839499999</v>
      </c>
      <c r="O120">
        <f t="shared" si="42"/>
        <v>14.916085919177808</v>
      </c>
      <c r="T120" s="1"/>
      <c r="U120" s="11">
        <v>23</v>
      </c>
      <c r="V120" s="11">
        <v>50</v>
      </c>
      <c r="W120" s="11">
        <v>25</v>
      </c>
      <c r="X120" s="11">
        <v>2.5000000000000001E-2</v>
      </c>
      <c r="Y120" s="11">
        <v>185.322540283</v>
      </c>
      <c r="Z120" s="11">
        <v>236.271118164</v>
      </c>
      <c r="AA120" s="11">
        <v>208.009602661</v>
      </c>
      <c r="AB120" s="11">
        <v>11.613089224799999</v>
      </c>
      <c r="AF120">
        <f t="shared" si="44"/>
        <v>15.268055718131226</v>
      </c>
      <c r="AK120" s="1"/>
      <c r="AY120" s="1"/>
    </row>
    <row r="121" spans="3:51" x14ac:dyDescent="0.25">
      <c r="C121" s="1">
        <f t="shared" ref="C121" si="66">C34</f>
        <v>18</v>
      </c>
      <c r="D121" s="11">
        <v>24</v>
      </c>
      <c r="E121" s="11">
        <v>49</v>
      </c>
      <c r="F121" s="11">
        <v>24.5</v>
      </c>
      <c r="G121" s="11">
        <v>2.4500000000000001E-2</v>
      </c>
      <c r="H121" s="11">
        <v>186.05374145499999</v>
      </c>
      <c r="I121" s="11">
        <v>247.602294922</v>
      </c>
      <c r="J121" s="11">
        <v>224.59870163299999</v>
      </c>
      <c r="K121" s="13">
        <v>14.385440345599999</v>
      </c>
      <c r="O121">
        <f t="shared" si="42"/>
        <v>16.930092457058013</v>
      </c>
      <c r="T121" s="1"/>
      <c r="U121" s="11">
        <v>24</v>
      </c>
      <c r="V121" s="11">
        <v>49</v>
      </c>
      <c r="W121" s="11">
        <v>24.5</v>
      </c>
      <c r="X121" s="11">
        <v>2.4500000000000001E-2</v>
      </c>
      <c r="Y121" s="11">
        <v>201.59393310499999</v>
      </c>
      <c r="Z121" s="11">
        <v>251.29830932600001</v>
      </c>
      <c r="AA121" s="11">
        <v>224.26442983199999</v>
      </c>
      <c r="AB121" s="11">
        <v>11.527575348499999</v>
      </c>
      <c r="AF121">
        <f t="shared" si="44"/>
        <v>16.461171823159738</v>
      </c>
      <c r="AK121" s="1"/>
      <c r="AY121" s="1"/>
    </row>
    <row r="122" spans="3:51" x14ac:dyDescent="0.25">
      <c r="C122" s="1">
        <f t="shared" ref="C122" si="67">C35</f>
        <v>20</v>
      </c>
      <c r="D122" s="11">
        <v>25</v>
      </c>
      <c r="E122" s="11">
        <v>52</v>
      </c>
      <c r="F122" s="11">
        <v>26</v>
      </c>
      <c r="G122" s="11">
        <v>2.5999999999999999E-2</v>
      </c>
      <c r="H122" s="11">
        <v>167.61360168499999</v>
      </c>
      <c r="I122" s="11">
        <v>263.91476440399998</v>
      </c>
      <c r="J122" s="11">
        <v>216.37256123500001</v>
      </c>
      <c r="K122" s="13">
        <v>20.4777625091</v>
      </c>
      <c r="O122">
        <f t="shared" si="42"/>
        <v>16.310011768744644</v>
      </c>
      <c r="T122" s="1"/>
      <c r="U122" s="11">
        <v>25</v>
      </c>
      <c r="V122" s="11">
        <v>52</v>
      </c>
      <c r="W122" s="11">
        <v>26</v>
      </c>
      <c r="X122" s="11">
        <v>2.5999999999999999E-2</v>
      </c>
      <c r="Y122" s="11">
        <v>177.816970825</v>
      </c>
      <c r="Z122" s="11">
        <v>266.659332275</v>
      </c>
      <c r="AA122" s="11">
        <v>226.457264533</v>
      </c>
      <c r="AB122" s="11">
        <v>17.373316493800001</v>
      </c>
      <c r="AF122">
        <f t="shared" si="44"/>
        <v>16.622127480817927</v>
      </c>
      <c r="AK122" s="1"/>
      <c r="AY122" s="1"/>
    </row>
    <row r="123" spans="3:51" x14ac:dyDescent="0.25">
      <c r="C123" s="1">
        <f t="shared" ref="C123" si="68">C36</f>
        <v>22</v>
      </c>
      <c r="D123" s="11">
        <v>26</v>
      </c>
      <c r="E123" s="11">
        <v>52</v>
      </c>
      <c r="F123" s="11">
        <v>26</v>
      </c>
      <c r="G123" s="11">
        <v>2.5999999999999999E-2</v>
      </c>
      <c r="H123" s="11">
        <v>213.20578002900001</v>
      </c>
      <c r="I123" s="11">
        <v>278.25302124000001</v>
      </c>
      <c r="J123" s="11">
        <v>241.34653472900001</v>
      </c>
      <c r="K123" s="13">
        <v>13.2710908872</v>
      </c>
      <c r="O123">
        <f t="shared" si="42"/>
        <v>18.192532358576109</v>
      </c>
      <c r="U123" s="11">
        <v>26</v>
      </c>
      <c r="V123" s="11">
        <v>52</v>
      </c>
      <c r="W123" s="11">
        <v>26</v>
      </c>
      <c r="X123" s="11">
        <v>2.5999999999999999E-2</v>
      </c>
      <c r="Y123" s="11">
        <v>213.48701477099999</v>
      </c>
      <c r="Z123" s="11">
        <v>286.622314453</v>
      </c>
      <c r="AA123" s="11">
        <v>252.66868180500001</v>
      </c>
      <c r="AB123" s="11">
        <v>15.7048840076</v>
      </c>
      <c r="AF123">
        <f t="shared" si="44"/>
        <v>18.546064521418394</v>
      </c>
    </row>
    <row r="124" spans="3:51" x14ac:dyDescent="0.25">
      <c r="C124" s="1">
        <f t="shared" ref="C124" si="69">C37</f>
        <v>24</v>
      </c>
      <c r="D124" s="11">
        <v>27</v>
      </c>
      <c r="E124" s="11">
        <v>50</v>
      </c>
      <c r="F124" s="11">
        <v>25</v>
      </c>
      <c r="G124" s="11">
        <v>2.5000000000000001E-2</v>
      </c>
      <c r="H124" s="11">
        <v>226.60287475600001</v>
      </c>
      <c r="I124" s="11">
        <v>297.40441894499997</v>
      </c>
      <c r="J124" s="11">
        <v>258.18178741499997</v>
      </c>
      <c r="K124" s="13">
        <v>15.6152092555</v>
      </c>
      <c r="O124">
        <f t="shared" si="42"/>
        <v>19.461561887418387</v>
      </c>
      <c r="U124" s="11">
        <v>27</v>
      </c>
      <c r="V124" s="11">
        <v>50</v>
      </c>
      <c r="W124" s="11">
        <v>25</v>
      </c>
      <c r="X124" s="11">
        <v>2.5000000000000001E-2</v>
      </c>
      <c r="Y124" s="11">
        <v>219.64195251500001</v>
      </c>
      <c r="Z124" s="11">
        <v>295.56887817400002</v>
      </c>
      <c r="AA124" s="11">
        <v>267.66599731399998</v>
      </c>
      <c r="AB124" s="11">
        <v>15.752791441699999</v>
      </c>
      <c r="AF124">
        <f t="shared" si="44"/>
        <v>19.646878358301596</v>
      </c>
    </row>
    <row r="125" spans="3:51" x14ac:dyDescent="0.25">
      <c r="C125" s="1">
        <f>C38</f>
        <v>26</v>
      </c>
      <c r="D125" s="11">
        <v>28</v>
      </c>
      <c r="E125" s="11">
        <v>52</v>
      </c>
      <c r="F125" s="11">
        <v>26</v>
      </c>
      <c r="G125" s="11">
        <v>2.5999999999999999E-2</v>
      </c>
      <c r="H125" s="11">
        <v>223.628082275</v>
      </c>
      <c r="I125" s="11">
        <v>314.31076049799998</v>
      </c>
      <c r="J125" s="11">
        <v>271.46511283299998</v>
      </c>
      <c r="K125" s="13">
        <v>17.540282068</v>
      </c>
      <c r="O125">
        <f t="shared" si="42"/>
        <v>20.462849632311059</v>
      </c>
      <c r="U125" s="11">
        <v>28</v>
      </c>
      <c r="V125" s="11">
        <v>52</v>
      </c>
      <c r="W125" s="11">
        <v>26</v>
      </c>
      <c r="X125" s="11">
        <v>2.5999999999999999E-2</v>
      </c>
      <c r="Y125" s="11">
        <v>225.479858398</v>
      </c>
      <c r="Z125" s="11">
        <v>298.01742553700001</v>
      </c>
      <c r="AA125" s="11">
        <v>256.95418167100001</v>
      </c>
      <c r="AB125" s="11">
        <v>15.9655295777</v>
      </c>
      <c r="AF125">
        <f t="shared" si="44"/>
        <v>18.86062332013293</v>
      </c>
    </row>
    <row r="126" spans="3:51" x14ac:dyDescent="0.25">
      <c r="C126" s="1">
        <f>C39</f>
        <v>28</v>
      </c>
      <c r="D126" s="11">
        <v>29</v>
      </c>
      <c r="E126" s="11">
        <v>49</v>
      </c>
      <c r="F126" s="11">
        <v>24.5</v>
      </c>
      <c r="G126" s="11">
        <v>2.4500000000000001E-2</v>
      </c>
      <c r="H126" s="11">
        <v>219.338745117</v>
      </c>
      <c r="I126" s="11">
        <v>303.867279053</v>
      </c>
      <c r="J126" s="11">
        <v>256.88556717900002</v>
      </c>
      <c r="K126" s="13">
        <v>19.47611045</v>
      </c>
      <c r="O126">
        <f t="shared" si="42"/>
        <v>19.363853715996953</v>
      </c>
      <c r="U126" s="11">
        <v>29</v>
      </c>
      <c r="V126" s="11">
        <v>49</v>
      </c>
      <c r="W126" s="11">
        <v>24.5</v>
      </c>
      <c r="X126" s="11">
        <v>2.4500000000000001E-2</v>
      </c>
      <c r="Y126" s="11">
        <v>218.46878051799999</v>
      </c>
      <c r="Z126" s="11">
        <v>294.65612793000003</v>
      </c>
      <c r="AA126" s="11">
        <v>263.77558556399998</v>
      </c>
      <c r="AB126" s="11">
        <v>17.6721525325</v>
      </c>
      <c r="AF126">
        <f t="shared" si="44"/>
        <v>19.361319313884415</v>
      </c>
    </row>
    <row r="133" spans="57:58" x14ac:dyDescent="0.25">
      <c r="BE133" t="s">
        <v>56</v>
      </c>
    </row>
    <row r="135" spans="57:58" x14ac:dyDescent="0.25">
      <c r="BE135" t="s">
        <v>54</v>
      </c>
    </row>
    <row r="137" spans="57:58" x14ac:dyDescent="0.25">
      <c r="BE137" t="s">
        <v>30</v>
      </c>
      <c r="BF137" t="s">
        <v>55</v>
      </c>
    </row>
    <row r="138" spans="57:58" x14ac:dyDescent="0.25">
      <c r="BE138">
        <v>5</v>
      </c>
      <c r="BF138">
        <v>-32.71</v>
      </c>
    </row>
    <row r="139" spans="57:58" x14ac:dyDescent="0.25">
      <c r="BE139">
        <v>7.5</v>
      </c>
      <c r="BF139">
        <v>-18.43</v>
      </c>
    </row>
    <row r="140" spans="57:58" x14ac:dyDescent="0.25">
      <c r="BE140">
        <v>10</v>
      </c>
      <c r="BF140">
        <v>-10.11</v>
      </c>
    </row>
    <row r="141" spans="57:58" x14ac:dyDescent="0.25">
      <c r="BE141">
        <v>12.5</v>
      </c>
      <c r="BF141">
        <v>-5.3849999999999998</v>
      </c>
    </row>
    <row r="142" spans="57:58" x14ac:dyDescent="0.25">
      <c r="BE142">
        <v>15</v>
      </c>
      <c r="BF142">
        <v>-2.5510000000000002</v>
      </c>
    </row>
    <row r="143" spans="57:58" x14ac:dyDescent="0.25">
      <c r="BE143">
        <v>17.5</v>
      </c>
      <c r="BF143">
        <v>-1.2589999999999999</v>
      </c>
    </row>
    <row r="144" spans="57:58" x14ac:dyDescent="0.25">
      <c r="BE144">
        <v>20</v>
      </c>
      <c r="BF144">
        <v>-0.67649999999999999</v>
      </c>
    </row>
    <row r="145" spans="57:58" x14ac:dyDescent="0.25">
      <c r="BE145">
        <v>30</v>
      </c>
      <c r="BF145">
        <v>-6.6870000000000002E-3</v>
      </c>
    </row>
    <row r="146" spans="57:58" x14ac:dyDescent="0.25">
      <c r="BE146">
        <v>40</v>
      </c>
      <c r="BF146">
        <v>3.0980000000000001E-2</v>
      </c>
    </row>
    <row r="147" spans="57:58" x14ac:dyDescent="0.25">
      <c r="BE147">
        <v>50</v>
      </c>
      <c r="BF147">
        <v>-1.2149999999999999E-2</v>
      </c>
    </row>
    <row r="161" spans="3:17" x14ac:dyDescent="0.25">
      <c r="C161" t="s">
        <v>27</v>
      </c>
    </row>
    <row r="162" spans="3:17" x14ac:dyDescent="0.25">
      <c r="E162" t="s">
        <v>34</v>
      </c>
      <c r="N162" t="s">
        <v>31</v>
      </c>
    </row>
    <row r="165" spans="3:17" x14ac:dyDescent="0.25">
      <c r="E165" t="s">
        <v>28</v>
      </c>
      <c r="N165" t="s">
        <v>28</v>
      </c>
    </row>
    <row r="166" spans="3:17" x14ac:dyDescent="0.25">
      <c r="C166" t="s">
        <v>8</v>
      </c>
      <c r="D166" t="s">
        <v>0</v>
      </c>
      <c r="E166" t="s">
        <v>29</v>
      </c>
      <c r="F166" t="s">
        <v>26</v>
      </c>
      <c r="G166" t="s">
        <v>30</v>
      </c>
      <c r="H166" t="s">
        <v>32</v>
      </c>
      <c r="N166" t="s">
        <v>29</v>
      </c>
      <c r="O166" t="s">
        <v>26</v>
      </c>
      <c r="P166" t="s">
        <v>30</v>
      </c>
      <c r="Q166" t="s">
        <v>33</v>
      </c>
    </row>
    <row r="167" spans="3:17" x14ac:dyDescent="0.25">
      <c r="C167">
        <f>C11</f>
        <v>-28</v>
      </c>
      <c r="D167" s="11">
        <v>1</v>
      </c>
      <c r="E167" s="11"/>
      <c r="F167" s="11"/>
      <c r="G167" s="11"/>
      <c r="H167" s="6" t="e">
        <f>E167/F167</f>
        <v>#DIV/0!</v>
      </c>
      <c r="N167" s="11"/>
      <c r="O167" s="11"/>
      <c r="P167" s="11"/>
      <c r="Q167" s="6" t="e">
        <f>N167/O167</f>
        <v>#DIV/0!</v>
      </c>
    </row>
    <row r="168" spans="3:17" x14ac:dyDescent="0.25">
      <c r="C168">
        <f t="shared" ref="C168" si="70">C12</f>
        <v>-26</v>
      </c>
      <c r="D168" s="11">
        <v>2</v>
      </c>
      <c r="E168" s="11"/>
      <c r="F168" s="11"/>
      <c r="G168" s="32"/>
      <c r="H168" s="6" t="e">
        <f t="shared" ref="H168:H195" si="71">E168/F168</f>
        <v>#DIV/0!</v>
      </c>
      <c r="N168" s="11"/>
      <c r="O168" s="11"/>
      <c r="P168" s="11"/>
      <c r="Q168" s="6" t="e">
        <f t="shared" ref="Q168:Q195" si="72">N168/O168</f>
        <v>#DIV/0!</v>
      </c>
    </row>
    <row r="169" spans="3:17" x14ac:dyDescent="0.25">
      <c r="C169">
        <f t="shared" ref="C169" si="73">C13</f>
        <v>-24</v>
      </c>
      <c r="D169" s="11">
        <v>3</v>
      </c>
      <c r="E169" s="11"/>
      <c r="F169" s="11"/>
      <c r="G169" s="11"/>
      <c r="H169" s="6" t="e">
        <f t="shared" si="71"/>
        <v>#DIV/0!</v>
      </c>
      <c r="N169" s="11"/>
      <c r="O169" s="11"/>
      <c r="P169" s="11"/>
      <c r="Q169" s="6" t="e">
        <f t="shared" si="72"/>
        <v>#DIV/0!</v>
      </c>
    </row>
    <row r="170" spans="3:17" x14ac:dyDescent="0.25">
      <c r="C170">
        <f t="shared" ref="C170" si="74">C14</f>
        <v>-22</v>
      </c>
      <c r="D170" s="11">
        <v>4</v>
      </c>
      <c r="E170" s="11"/>
      <c r="F170" s="11"/>
      <c r="G170" s="11"/>
      <c r="H170" s="6" t="e">
        <f t="shared" si="71"/>
        <v>#DIV/0!</v>
      </c>
      <c r="N170" s="11"/>
      <c r="O170" s="11"/>
      <c r="P170" s="11"/>
      <c r="Q170" s="6" t="e">
        <f t="shared" si="72"/>
        <v>#DIV/0!</v>
      </c>
    </row>
    <row r="171" spans="3:17" x14ac:dyDescent="0.25">
      <c r="C171">
        <f t="shared" ref="C171" si="75">C15</f>
        <v>-20</v>
      </c>
      <c r="D171" s="11">
        <v>5</v>
      </c>
      <c r="E171" s="11"/>
      <c r="F171" s="11"/>
      <c r="G171" s="32"/>
      <c r="H171" s="6" t="e">
        <f t="shared" si="71"/>
        <v>#DIV/0!</v>
      </c>
      <c r="N171" s="11"/>
      <c r="O171" s="11"/>
      <c r="P171" s="11"/>
      <c r="Q171" s="6" t="e">
        <f t="shared" si="72"/>
        <v>#DIV/0!</v>
      </c>
    </row>
    <row r="172" spans="3:17" x14ac:dyDescent="0.25">
      <c r="C172">
        <f t="shared" ref="C172" si="76">C16</f>
        <v>-18</v>
      </c>
      <c r="D172" s="11">
        <v>6</v>
      </c>
      <c r="E172" s="11"/>
      <c r="F172" s="11"/>
      <c r="G172" s="11"/>
      <c r="H172" s="6" t="e">
        <f t="shared" si="71"/>
        <v>#DIV/0!</v>
      </c>
      <c r="N172" s="11"/>
      <c r="O172" s="11"/>
      <c r="P172" s="11"/>
      <c r="Q172" s="6" t="e">
        <f t="shared" si="72"/>
        <v>#DIV/0!</v>
      </c>
    </row>
    <row r="173" spans="3:17" x14ac:dyDescent="0.25">
      <c r="C173">
        <f t="shared" ref="C173" si="77">C17</f>
        <v>-16</v>
      </c>
      <c r="D173" s="11">
        <v>7</v>
      </c>
      <c r="E173" s="11"/>
      <c r="F173" s="11"/>
      <c r="G173" s="11"/>
      <c r="H173" s="6" t="e">
        <f t="shared" si="71"/>
        <v>#DIV/0!</v>
      </c>
      <c r="N173" s="11"/>
      <c r="O173" s="11"/>
      <c r="P173" s="11"/>
      <c r="Q173" s="6" t="e">
        <f t="shared" si="72"/>
        <v>#DIV/0!</v>
      </c>
    </row>
    <row r="174" spans="3:17" x14ac:dyDescent="0.25">
      <c r="C174">
        <f t="shared" ref="C174" si="78">C18</f>
        <v>-14</v>
      </c>
      <c r="D174" s="11">
        <v>8</v>
      </c>
      <c r="E174" s="11"/>
      <c r="F174" s="11"/>
      <c r="G174" s="11"/>
      <c r="H174" s="6" t="e">
        <f t="shared" si="71"/>
        <v>#DIV/0!</v>
      </c>
      <c r="N174" s="11"/>
      <c r="O174" s="11"/>
      <c r="P174" s="11"/>
      <c r="Q174" s="6" t="e">
        <f t="shared" si="72"/>
        <v>#DIV/0!</v>
      </c>
    </row>
    <row r="175" spans="3:17" x14ac:dyDescent="0.25">
      <c r="C175">
        <f t="shared" ref="C175" si="79">C19</f>
        <v>-12</v>
      </c>
      <c r="D175" s="11">
        <v>9</v>
      </c>
      <c r="E175" s="11"/>
      <c r="F175" s="11"/>
      <c r="G175" s="32"/>
      <c r="H175" s="6" t="e">
        <f t="shared" si="71"/>
        <v>#DIV/0!</v>
      </c>
      <c r="N175" s="11"/>
      <c r="O175" s="11"/>
      <c r="P175" s="11"/>
      <c r="Q175" s="6" t="e">
        <f t="shared" si="72"/>
        <v>#DIV/0!</v>
      </c>
    </row>
    <row r="176" spans="3:17" x14ac:dyDescent="0.25">
      <c r="C176">
        <f t="shared" ref="C176" si="80">C20</f>
        <v>-10</v>
      </c>
      <c r="D176" s="11">
        <v>10</v>
      </c>
      <c r="E176" s="11"/>
      <c r="F176" s="11"/>
      <c r="G176" s="11"/>
      <c r="H176" s="6" t="e">
        <f t="shared" si="71"/>
        <v>#DIV/0!</v>
      </c>
      <c r="N176" s="11"/>
      <c r="O176" s="11"/>
      <c r="P176" s="11"/>
      <c r="Q176" s="6" t="e">
        <f t="shared" si="72"/>
        <v>#DIV/0!</v>
      </c>
    </row>
    <row r="177" spans="3:17" x14ac:dyDescent="0.25">
      <c r="C177">
        <f t="shared" ref="C177" si="81">C21</f>
        <v>-8</v>
      </c>
      <c r="D177" s="11">
        <v>11</v>
      </c>
      <c r="E177" s="11"/>
      <c r="F177" s="11"/>
      <c r="G177" s="11"/>
      <c r="H177" s="6" t="e">
        <f t="shared" si="71"/>
        <v>#DIV/0!</v>
      </c>
      <c r="N177" s="11"/>
      <c r="O177" s="11"/>
      <c r="P177" s="11"/>
      <c r="Q177" s="6" t="e">
        <f t="shared" si="72"/>
        <v>#DIV/0!</v>
      </c>
    </row>
    <row r="178" spans="3:17" x14ac:dyDescent="0.25">
      <c r="C178">
        <f t="shared" ref="C178" si="82">C22</f>
        <v>-6</v>
      </c>
      <c r="D178" s="11">
        <v>12</v>
      </c>
      <c r="E178" s="11"/>
      <c r="F178" s="11"/>
      <c r="G178" s="11"/>
      <c r="H178" s="6" t="e">
        <f t="shared" si="71"/>
        <v>#DIV/0!</v>
      </c>
      <c r="N178" s="11"/>
      <c r="O178" s="11"/>
      <c r="P178" s="11"/>
      <c r="Q178" s="6" t="e">
        <f t="shared" si="72"/>
        <v>#DIV/0!</v>
      </c>
    </row>
    <row r="179" spans="3:17" x14ac:dyDescent="0.25">
      <c r="C179">
        <f t="shared" ref="C179" si="83">C23</f>
        <v>-4</v>
      </c>
      <c r="D179" s="11">
        <v>13</v>
      </c>
      <c r="E179" s="11"/>
      <c r="F179" s="11"/>
      <c r="G179" s="32"/>
      <c r="H179" s="6" t="e">
        <f t="shared" si="71"/>
        <v>#DIV/0!</v>
      </c>
      <c r="N179" s="11"/>
      <c r="O179" s="11"/>
      <c r="P179" s="11"/>
      <c r="Q179" s="6" t="e">
        <f t="shared" si="72"/>
        <v>#DIV/0!</v>
      </c>
    </row>
    <row r="180" spans="3:17" x14ac:dyDescent="0.25">
      <c r="C180">
        <f t="shared" ref="C180" si="84">C24</f>
        <v>-2</v>
      </c>
      <c r="D180" s="11">
        <v>14</v>
      </c>
      <c r="E180" s="11"/>
      <c r="F180" s="11"/>
      <c r="G180" s="32"/>
      <c r="H180" s="6" t="e">
        <f t="shared" si="71"/>
        <v>#DIV/0!</v>
      </c>
      <c r="N180" s="11"/>
      <c r="O180" s="11"/>
      <c r="P180" s="11"/>
      <c r="Q180" s="6" t="e">
        <f t="shared" si="72"/>
        <v>#DIV/0!</v>
      </c>
    </row>
    <row r="181" spans="3:17" x14ac:dyDescent="0.25">
      <c r="C181">
        <f t="shared" ref="C181" si="85">C25</f>
        <v>0</v>
      </c>
      <c r="D181" s="11">
        <v>15</v>
      </c>
      <c r="E181" s="11"/>
      <c r="F181" s="11"/>
      <c r="G181" s="11"/>
      <c r="H181" s="6" t="e">
        <f t="shared" si="71"/>
        <v>#DIV/0!</v>
      </c>
      <c r="N181" s="11"/>
      <c r="O181" s="11"/>
      <c r="P181" s="11"/>
      <c r="Q181" s="6" t="e">
        <f t="shared" si="72"/>
        <v>#DIV/0!</v>
      </c>
    </row>
    <row r="182" spans="3:17" x14ac:dyDescent="0.25">
      <c r="C182">
        <f t="shared" ref="C182" si="86">C26</f>
        <v>2</v>
      </c>
      <c r="D182" s="11">
        <v>16</v>
      </c>
      <c r="E182" s="11"/>
      <c r="F182" s="11"/>
      <c r="G182" s="11"/>
      <c r="H182" s="6" t="e">
        <f t="shared" si="71"/>
        <v>#DIV/0!</v>
      </c>
      <c r="N182" s="11"/>
      <c r="O182" s="11"/>
      <c r="P182" s="11"/>
      <c r="Q182" s="6" t="e">
        <f t="shared" si="72"/>
        <v>#DIV/0!</v>
      </c>
    </row>
    <row r="183" spans="3:17" x14ac:dyDescent="0.25">
      <c r="C183">
        <f t="shared" ref="C183" si="87">C27</f>
        <v>4</v>
      </c>
      <c r="D183" s="11">
        <v>17</v>
      </c>
      <c r="E183" s="11"/>
      <c r="F183" s="11"/>
      <c r="G183" s="11"/>
      <c r="H183" s="6" t="e">
        <f t="shared" si="71"/>
        <v>#DIV/0!</v>
      </c>
      <c r="N183" s="11"/>
      <c r="O183" s="11"/>
      <c r="P183" s="11"/>
      <c r="Q183" s="6" t="e">
        <f t="shared" si="72"/>
        <v>#DIV/0!</v>
      </c>
    </row>
    <row r="184" spans="3:17" x14ac:dyDescent="0.25">
      <c r="C184">
        <f t="shared" ref="C184" si="88">C28</f>
        <v>6</v>
      </c>
      <c r="D184" s="11">
        <v>18</v>
      </c>
      <c r="E184" s="11"/>
      <c r="F184" s="11"/>
      <c r="G184" s="11"/>
      <c r="H184" s="6" t="e">
        <f t="shared" si="71"/>
        <v>#DIV/0!</v>
      </c>
      <c r="N184" s="11"/>
      <c r="O184" s="11"/>
      <c r="P184" s="11"/>
      <c r="Q184" s="6" t="e">
        <f t="shared" si="72"/>
        <v>#DIV/0!</v>
      </c>
    </row>
    <row r="185" spans="3:17" x14ac:dyDescent="0.25">
      <c r="C185">
        <f t="shared" ref="C185" si="89">C29</f>
        <v>8</v>
      </c>
      <c r="D185" s="11">
        <v>19</v>
      </c>
      <c r="E185" s="11"/>
      <c r="F185" s="11"/>
      <c r="G185" s="11"/>
      <c r="H185" s="6" t="e">
        <f t="shared" si="71"/>
        <v>#DIV/0!</v>
      </c>
      <c r="N185" s="11"/>
      <c r="O185" s="11"/>
      <c r="P185" s="11"/>
      <c r="Q185" s="6" t="e">
        <f t="shared" si="72"/>
        <v>#DIV/0!</v>
      </c>
    </row>
    <row r="186" spans="3:17" x14ac:dyDescent="0.25">
      <c r="C186">
        <f t="shared" ref="C186" si="90">C30</f>
        <v>10</v>
      </c>
      <c r="D186" s="11">
        <v>20</v>
      </c>
      <c r="E186" s="11"/>
      <c r="F186" s="11"/>
      <c r="G186" s="11"/>
      <c r="H186" s="6" t="e">
        <f t="shared" si="71"/>
        <v>#DIV/0!</v>
      </c>
      <c r="N186" s="11"/>
      <c r="O186" s="11"/>
      <c r="P186" s="11"/>
      <c r="Q186" s="6" t="e">
        <f t="shared" si="72"/>
        <v>#DIV/0!</v>
      </c>
    </row>
    <row r="187" spans="3:17" x14ac:dyDescent="0.25">
      <c r="C187">
        <f t="shared" ref="C187" si="91">C31</f>
        <v>12</v>
      </c>
      <c r="D187" s="11">
        <v>21</v>
      </c>
      <c r="E187" s="11"/>
      <c r="F187" s="11"/>
      <c r="G187" s="11"/>
      <c r="H187" s="6" t="e">
        <f t="shared" si="71"/>
        <v>#DIV/0!</v>
      </c>
      <c r="N187" s="11"/>
      <c r="O187" s="11"/>
      <c r="P187" s="11"/>
      <c r="Q187" s="6" t="e">
        <f t="shared" si="72"/>
        <v>#DIV/0!</v>
      </c>
    </row>
    <row r="188" spans="3:17" x14ac:dyDescent="0.25">
      <c r="C188">
        <f t="shared" ref="C188" si="92">C32</f>
        <v>14</v>
      </c>
      <c r="D188" s="11">
        <v>22</v>
      </c>
      <c r="E188" s="11"/>
      <c r="F188" s="11"/>
      <c r="G188" s="32"/>
      <c r="H188" s="6" t="e">
        <f t="shared" si="71"/>
        <v>#DIV/0!</v>
      </c>
      <c r="N188" s="11"/>
      <c r="O188" s="11"/>
      <c r="P188" s="11"/>
      <c r="Q188" s="6" t="e">
        <f t="shared" si="72"/>
        <v>#DIV/0!</v>
      </c>
    </row>
    <row r="189" spans="3:17" x14ac:dyDescent="0.25">
      <c r="C189">
        <f t="shared" ref="C189" si="93">C33</f>
        <v>16</v>
      </c>
      <c r="D189" s="11">
        <v>23</v>
      </c>
      <c r="E189" s="11"/>
      <c r="F189" s="11"/>
      <c r="G189" s="11"/>
      <c r="H189" s="6" t="e">
        <f t="shared" si="71"/>
        <v>#DIV/0!</v>
      </c>
      <c r="N189" s="11"/>
      <c r="O189" s="11"/>
      <c r="P189" s="11"/>
      <c r="Q189" s="6" t="e">
        <f t="shared" si="72"/>
        <v>#DIV/0!</v>
      </c>
    </row>
    <row r="190" spans="3:17" x14ac:dyDescent="0.25">
      <c r="C190">
        <f t="shared" ref="C190" si="94">C34</f>
        <v>18</v>
      </c>
      <c r="D190" s="11">
        <v>24</v>
      </c>
      <c r="E190" s="11"/>
      <c r="F190" s="11"/>
      <c r="G190" s="11"/>
      <c r="H190" s="6" t="e">
        <f t="shared" si="71"/>
        <v>#DIV/0!</v>
      </c>
      <c r="N190" s="11"/>
      <c r="O190" s="11"/>
      <c r="P190" s="11"/>
      <c r="Q190" s="6" t="e">
        <f t="shared" si="72"/>
        <v>#DIV/0!</v>
      </c>
    </row>
    <row r="191" spans="3:17" x14ac:dyDescent="0.25">
      <c r="C191">
        <f t="shared" ref="C191" si="95">C35</f>
        <v>20</v>
      </c>
      <c r="D191" s="11">
        <v>25</v>
      </c>
      <c r="E191" s="11"/>
      <c r="F191" s="11"/>
      <c r="G191" s="11"/>
      <c r="H191" s="6" t="e">
        <f t="shared" si="71"/>
        <v>#DIV/0!</v>
      </c>
      <c r="N191" s="11"/>
      <c r="O191" s="11"/>
      <c r="P191" s="11"/>
      <c r="Q191" s="6" t="e">
        <f t="shared" si="72"/>
        <v>#DIV/0!</v>
      </c>
    </row>
    <row r="192" spans="3:17" x14ac:dyDescent="0.25">
      <c r="C192">
        <f t="shared" ref="C192" si="96">C36</f>
        <v>22</v>
      </c>
      <c r="D192" s="11">
        <v>26</v>
      </c>
      <c r="E192" s="11"/>
      <c r="F192" s="11"/>
      <c r="G192" s="11"/>
      <c r="H192" s="6" t="e">
        <f t="shared" si="71"/>
        <v>#DIV/0!</v>
      </c>
      <c r="N192" s="11"/>
      <c r="O192" s="11"/>
      <c r="P192" s="11"/>
      <c r="Q192" s="6" t="e">
        <f t="shared" si="72"/>
        <v>#DIV/0!</v>
      </c>
    </row>
    <row r="193" spans="3:17" x14ac:dyDescent="0.25">
      <c r="C193">
        <f t="shared" ref="C193" si="97">C37</f>
        <v>24</v>
      </c>
      <c r="D193" s="11">
        <v>27</v>
      </c>
      <c r="E193" s="11"/>
      <c r="F193" s="11"/>
      <c r="G193" s="11"/>
      <c r="H193" s="6" t="e">
        <f t="shared" si="71"/>
        <v>#DIV/0!</v>
      </c>
      <c r="N193" s="11"/>
      <c r="O193" s="11"/>
      <c r="P193" s="11"/>
      <c r="Q193" s="6" t="e">
        <f t="shared" si="72"/>
        <v>#DIV/0!</v>
      </c>
    </row>
    <row r="194" spans="3:17" x14ac:dyDescent="0.25">
      <c r="C194">
        <f t="shared" ref="C194" si="98">C38</f>
        <v>26</v>
      </c>
      <c r="D194" s="11">
        <v>28</v>
      </c>
      <c r="E194" s="11"/>
      <c r="F194" s="11"/>
      <c r="G194" s="11"/>
      <c r="H194" s="6" t="e">
        <f t="shared" si="71"/>
        <v>#DIV/0!</v>
      </c>
      <c r="N194" s="11"/>
      <c r="O194" s="11"/>
      <c r="P194" s="11"/>
      <c r="Q194" s="6" t="e">
        <f t="shared" si="72"/>
        <v>#DIV/0!</v>
      </c>
    </row>
    <row r="195" spans="3:17" x14ac:dyDescent="0.25">
      <c r="C195">
        <f t="shared" ref="C195" si="99">C39</f>
        <v>28</v>
      </c>
      <c r="D195" s="11">
        <v>29</v>
      </c>
      <c r="E195" s="11"/>
      <c r="F195" s="11"/>
      <c r="G195" s="11"/>
      <c r="H195" s="6" t="e">
        <f t="shared" si="71"/>
        <v>#DIV/0!</v>
      </c>
      <c r="N195" s="11"/>
      <c r="O195" s="11"/>
      <c r="P195" s="11"/>
      <c r="Q195" s="6" t="e">
        <f t="shared" si="72"/>
        <v>#DIV/0!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20210223_NoInterp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tlche</dc:creator>
  <cp:lastModifiedBy>tlchenev</cp:lastModifiedBy>
  <dcterms:created xsi:type="dcterms:W3CDTF">2020-11-02T15:46:22Z</dcterms:created>
  <dcterms:modified xsi:type="dcterms:W3CDTF">2022-05-06T15:38:06Z</dcterms:modified>
</cp:coreProperties>
</file>