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UM_ROIs\"/>
    </mc:Choice>
  </mc:AlternateContent>
  <xr:revisionPtr revIDLastSave="0" documentId="13_ncr:1_{1AE09339-487F-4DEF-96C1-FDCF5E421E30}" xr6:coauthVersionLast="47" xr6:coauthVersionMax="47" xr10:uidLastSave="{00000000-0000-0000-0000-000000000000}"/>
  <bookViews>
    <workbookView xWindow="-23685" yWindow="3990" windowWidth="20610" windowHeight="1069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E32" i="3"/>
  <c r="AD32" i="3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2" i="3"/>
  <c r="AF33" i="3"/>
  <c r="AF34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1" i="3"/>
  <c r="P35" i="3"/>
  <c r="AG35" i="3"/>
  <c r="C192" i="3"/>
  <c r="P36" i="3"/>
  <c r="AG36" i="3"/>
  <c r="C193" i="3"/>
  <c r="AG37" i="3"/>
  <c r="P37" i="3"/>
  <c r="C194" i="3"/>
  <c r="AG38" i="3"/>
  <c r="P38" i="3"/>
  <c r="C195" i="3"/>
  <c r="AG39" i="3"/>
  <c r="P39" i="3"/>
  <c r="C167" i="3"/>
  <c r="P11" i="3"/>
  <c r="AG11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<sst xmlns="http://schemas.openxmlformats.org/spreadsheetml/2006/main" count="242" uniqueCount="64">
  <si>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</si>
  <si>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</si>
  <si>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</si>
  <si>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</si>
  <si>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</si>
  <si>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</si>
  <si>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</si>
  <si>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</si>
  <si>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</si>
  <si>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</si>
  <si>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</si>
  <si>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</si>
  <si>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</si>
  <si>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</si>
  <si>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</si>
  <si>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</si>
  <si>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</si>
  <si>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</si>
  <si>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</si>
  <si>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</si>
  <si>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</si>
  <si>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</si>
  <si>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</si>
  <si>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</si>
  <si>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</si>
  <si>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</si>
  <si>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</si>
  <si>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</si>
  <si>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</si>
  <si>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</si>
  <si>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</si>
  <si>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</si>
  <si>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</si>
  <si>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</si>
  <si>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</si>
  <si>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</si>
  <si>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</si>
  <si>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</si>
  <si>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</si>
  <si>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</si>
  <si>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</si>
  <si>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</si>
  <si>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</si>
  <si>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</si>
  <si>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</si>
  <si>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</si>
  <si>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</si>
  <si>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</si>
  <si>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</si>
  <si>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</si>
  <si>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</si>
  <si>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</si>
  <si>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</si>
  <si>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</si>
  <si>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</si>
  <si>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</si>
  <si>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</si>
  <si>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</si>
  <si>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</si>
  <si>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</si>
  <si>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Pass 2 NOT ACQUIRED</t>
  </si>
  <si>
    <t>MULTIPASS NOT ACQUIRED</t>
  </si>
  <si>
    <t>L:\BRoss_Lab\MF_CIRP_Subgroups\IADP_WG_TCONS\DWIphantomRoundRobin\UWash_Data\ITK_Format\UWMC-DICOM\UWMC-DICOM\4.7T-Chenevertdwiphantom_Phantom\Run1\Bruker-Gen_DWI</t>
  </si>
  <si>
    <t>UWash_Br47T_DICOM_UMADC_Day1_di2505290936s50001_DWIlob-label.mhd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</si>
</sst>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UWASH 4.7T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904367726316858"/>
                  <c:y val="-0.42839825391956959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1.0472409118699999</c:v>
                </c:pt>
                <c:pt idx="6">
                  <c:v>1.0814033681799999</c:v>
                </c:pt>
                <c:pt idx="7">
                  <c:v>1.0919326513700001</c:v>
                </c:pt>
                <c:pt idx="8">
                  <c:v>1.0924646337900001</c:v>
                </c:pt>
                <c:pt idx="9">
                  <c:v>1.1005985681899999</c:v>
                </c:pt>
                <c:pt idx="10">
                  <c:v>1.10738124512</c:v>
                </c:pt>
                <c:pt idx="11">
                  <c:v>1.1092179744899999</c:v>
                </c:pt>
                <c:pt idx="12">
                  <c:v>1.1107790455500002</c:v>
                </c:pt>
                <c:pt idx="13">
                  <c:v>1.1097654613699999</c:v>
                </c:pt>
                <c:pt idx="14">
                  <c:v>1.1092871763900001</c:v>
                </c:pt>
                <c:pt idx="15">
                  <c:v>1.11317167155</c:v>
                </c:pt>
                <c:pt idx="16">
                  <c:v>1.1103048950200001</c:v>
                </c:pt>
                <c:pt idx="17">
                  <c:v>1.10904998779</c:v>
                </c:pt>
                <c:pt idx="18">
                  <c:v>1.1065230053699999</c:v>
                </c:pt>
                <c:pt idx="19">
                  <c:v>1.10259762451</c:v>
                </c:pt>
                <c:pt idx="20">
                  <c:v>1.09457222102</c:v>
                </c:pt>
                <c:pt idx="21">
                  <c:v>1.0861802495300001</c:v>
                </c:pt>
                <c:pt idx="22">
                  <c:v>1.0748930029299999</c:v>
                </c:pt>
                <c:pt idx="23">
                  <c:v>1.05403831365</c:v>
                </c:pt>
                <c:pt idx="24">
                  <c:v>1.0289211731000001</c:v>
                </c:pt>
                <c:pt idx="25">
                  <c:v>0.99583766845699995</c:v>
                </c:pt>
                <c:pt idx="26">
                  <c:v>0.95550901644800001</c:v>
                </c:pt>
                <c:pt idx="27">
                  <c:v>0.91973537104199998</c:v>
                </c:pt>
                <c:pt idx="28">
                  <c:v>0.84146049708900006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2.4855572513138982</c:v>
                </c:pt>
                <c:pt idx="1">
                  <c:v>2.5256548935421805</c:v>
                </c:pt>
                <c:pt idx="2">
                  <c:v>2.5055788688610594</c:v>
                </c:pt>
                <c:pt idx="3">
                  <c:v>4.1447000821463194</c:v>
                </c:pt>
                <c:pt idx="4">
                  <c:v>17.297397077391715</c:v>
                </c:pt>
                <c:pt idx="5">
                  <c:v>52.018116269112646</c:v>
                </c:pt>
                <c:pt idx="6">
                  <c:v>117.04685698320681</c:v>
                </c:pt>
                <c:pt idx="7">
                  <c:v>216.11731141236763</c:v>
                </c:pt>
                <c:pt idx="8">
                  <c:v>342.74497244995143</c:v>
                </c:pt>
                <c:pt idx="9">
                  <c:v>481.29683096886964</c:v>
                </c:pt>
                <c:pt idx="10">
                  <c:v>614.6838108632503</c:v>
                </c:pt>
                <c:pt idx="11">
                  <c:v>735.19610979224046</c:v>
                </c:pt>
                <c:pt idx="12">
                  <c:v>829.92489590957075</c:v>
                </c:pt>
                <c:pt idx="13">
                  <c:v>894.63064283552012</c:v>
                </c:pt>
                <c:pt idx="14">
                  <c:v>942.78925494577959</c:v>
                </c:pt>
                <c:pt idx="15">
                  <c:v>971.48918100656613</c:v>
                </c:pt>
                <c:pt idx="16">
                  <c:v>981.45622638307532</c:v>
                </c:pt>
                <c:pt idx="17">
                  <c:v>975.3835724883694</c:v>
                </c:pt>
                <c:pt idx="18">
                  <c:v>959.13383431757779</c:v>
                </c:pt>
                <c:pt idx="19">
                  <c:v>918.38329954742278</c:v>
                </c:pt>
                <c:pt idx="20">
                  <c:v>859.85458451073634</c:v>
                </c:pt>
                <c:pt idx="21">
                  <c:v>769.14645025745597</c:v>
                </c:pt>
                <c:pt idx="22">
                  <c:v>655.83353301857449</c:v>
                </c:pt>
                <c:pt idx="23">
                  <c:v>524.97718136190315</c:v>
                </c:pt>
                <c:pt idx="24">
                  <c:v>385.8261323461644</c:v>
                </c:pt>
                <c:pt idx="25">
                  <c:v>255.5229153684445</c:v>
                </c:pt>
                <c:pt idx="26">
                  <c:v>149.12371244572486</c:v>
                </c:pt>
                <c:pt idx="27">
                  <c:v>74.438017232514042</c:v>
                </c:pt>
                <c:pt idx="28">
                  <c:v>30.897678535857708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1.8891683496425511</c:v>
                </c:pt>
                <c:pt idx="1">
                  <c:v>1.9349742695751964</c:v>
                </c:pt>
                <c:pt idx="2">
                  <c:v>1.7076129426276674</c:v>
                </c:pt>
                <c:pt idx="3">
                  <c:v>2.0846944904748104</c:v>
                </c:pt>
                <c:pt idx="4">
                  <c:v>2.5025970462944258</c:v>
                </c:pt>
                <c:pt idx="5">
                  <c:v>5.5290905966621837</c:v>
                </c:pt>
                <c:pt idx="6">
                  <c:v>11.472639900874068</c:v>
                </c:pt>
                <c:pt idx="7">
                  <c:v>20.708884870815574</c:v>
                </c:pt>
                <c:pt idx="8">
                  <c:v>32.747426188202233</c:v>
                </c:pt>
                <c:pt idx="9">
                  <c:v>45.248280226213048</c:v>
                </c:pt>
                <c:pt idx="10">
                  <c:v>56.998070607515338</c:v>
                </c:pt>
                <c:pt idx="11">
                  <c:v>67.911157949350681</c:v>
                </c:pt>
                <c:pt idx="12">
                  <c:v>76.435004951326889</c:v>
                </c:pt>
                <c:pt idx="13">
                  <c:v>82.572230442949177</c:v>
                </c:pt>
                <c:pt idx="14">
                  <c:v>87.095600896329628</c:v>
                </c:pt>
                <c:pt idx="15">
                  <c:v>89.052144442319587</c:v>
                </c:pt>
                <c:pt idx="16">
                  <c:v>90.491205178592267</c:v>
                </c:pt>
                <c:pt idx="17">
                  <c:v>90.15335970389232</c:v>
                </c:pt>
                <c:pt idx="18">
                  <c:v>89.095136020870541</c:v>
                </c:pt>
                <c:pt idx="19">
                  <c:v>85.998426464449722</c:v>
                </c:pt>
                <c:pt idx="20">
                  <c:v>81.807475525607941</c:v>
                </c:pt>
                <c:pt idx="21">
                  <c:v>74.410228806318301</c:v>
                </c:pt>
                <c:pt idx="22">
                  <c:v>64.89579011218359</c:v>
                </c:pt>
                <c:pt idx="23">
                  <c:v>54.147968808764411</c:v>
                </c:pt>
                <c:pt idx="24">
                  <c:v>41.863405986435566</c:v>
                </c:pt>
                <c:pt idx="25">
                  <c:v>29.625802496103312</c:v>
                </c:pt>
                <c:pt idx="26">
                  <c:v>18.762559654259771</c:v>
                </c:pt>
                <c:pt idx="27">
                  <c:v>10.097227562888866</c:v>
                </c:pt>
                <c:pt idx="28">
                  <c:v>4.9674634773963415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7" zoomScale="70" zoomScaleNormal="70" workbookViewId="0">
      <selection activeCell="P48" sqref="P48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56</v>
      </c>
      <c r="C1" s="26"/>
      <c r="D1" s="26"/>
      <c r="E1" s="26"/>
      <c r="F1" s="27"/>
    </row>
    <row r="2" spans="2:51" ht="15.75" thickBot="1" x14ac:dyDescent="0.3">
      <c r="B2" s="28" t="s">
        <v>57</v>
      </c>
      <c r="C2" s="29"/>
      <c r="D2" s="29"/>
      <c r="E2" s="29"/>
      <c r="F2" s="30"/>
    </row>
    <row r="4" spans="2:51" x14ac:dyDescent="0.25">
      <c r="B4" s="8" t="s">
        <v>39</v>
      </c>
      <c r="I4" t="s">
        <v>58</v>
      </c>
    </row>
    <row r="5" spans="2:51" ht="15.75" thickBot="1" x14ac:dyDescent="0.3">
      <c r="C5" t="s">
        <v>7</v>
      </c>
      <c r="D5">
        <v>2</v>
      </c>
      <c r="F5" t="s">
        <v>37</v>
      </c>
      <c r="G5" t="s">
        <v>62</v>
      </c>
    </row>
    <row r="6" spans="2:51" x14ac:dyDescent="0.25">
      <c r="F6" t="s">
        <v>38</v>
      </c>
      <c r="G6" t="s">
        <v>63</v>
      </c>
      <c r="N6" s="14"/>
      <c r="O6" s="15" t="s">
        <v>48</v>
      </c>
      <c r="P6" s="16"/>
      <c r="Q6" s="17"/>
      <c r="AE6" s="14"/>
      <c r="AF6" s="15" t="s">
        <v>48</v>
      </c>
      <c r="AG6" s="16"/>
      <c r="AH6" s="17"/>
    </row>
    <row r="7" spans="2:51" x14ac:dyDescent="0.25">
      <c r="I7" s="5"/>
      <c r="J7" s="9" t="s">
        <v>43</v>
      </c>
      <c r="K7" s="5"/>
      <c r="N7" s="18"/>
      <c r="O7" s="19" t="s">
        <v>50</v>
      </c>
      <c r="P7" s="20" t="s">
        <v>51</v>
      </c>
      <c r="Q7" s="21"/>
      <c r="AE7" s="18"/>
      <c r="AF7" s="19" t="s">
        <v>50</v>
      </c>
      <c r="AG7" s="20" t="s">
        <v>51</v>
      </c>
      <c r="AH7" s="21"/>
      <c r="AJ7" t="s">
        <v>44</v>
      </c>
      <c r="AK7" t="s">
        <v>45</v>
      </c>
      <c r="AL7" t="s">
        <v>46</v>
      </c>
    </row>
    <row r="8" spans="2:51" ht="15.75" thickBot="1" x14ac:dyDescent="0.3">
      <c r="J8" s="31">
        <v>1E-3</v>
      </c>
      <c r="N8" s="22"/>
      <c r="O8" s="23">
        <f>100*SQRT(AVERAGE(O11:O39))/$AJ$8</f>
        <v>7.0217256712585661</v>
      </c>
      <c r="P8" s="23">
        <f>MAX(P11:P39) - MIN(P11:P39)</f>
        <v>46</v>
      </c>
      <c r="Q8" s="24"/>
      <c r="AE8" s="22"/>
      <c r="AF8" s="23">
        <f>100*SQRT(AVERAGE(AF11:AF39))/$AJ$8</f>
        <v>100.00000000000001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36</v>
      </c>
      <c r="T9" s="2" t="s">
        <v>60</v>
      </c>
      <c r="AC9" s="7"/>
      <c r="AD9" t="s">
        <v>36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40</v>
      </c>
      <c r="K10" t="s">
        <v>41</v>
      </c>
      <c r="L10" s="7" t="s">
        <v>42</v>
      </c>
      <c r="M10" t="s">
        <v>9</v>
      </c>
      <c r="N10" t="s">
        <v>6</v>
      </c>
      <c r="O10" t="s">
        <v>47</v>
      </c>
      <c r="P10" t="s">
        <v>49</v>
      </c>
      <c r="Q10" s="7" t="s">
        <v>35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40</v>
      </c>
      <c r="AB10" t="s">
        <v>41</v>
      </c>
      <c r="AC10" s="7" t="s">
        <v>34</v>
      </c>
      <c r="AD10" t="s">
        <v>9</v>
      </c>
      <c r="AE10" t="s">
        <v>6</v>
      </c>
      <c r="AF10" t="s">
        <v>47</v>
      </c>
      <c r="AG10" t="s">
        <v>49</v>
      </c>
      <c r="AH10" t="s">
        <v>52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3717</v>
      </c>
      <c r="F11" s="11">
        <v>1858.5</v>
      </c>
      <c r="G11" s="11">
        <v>1.8585</v>
      </c>
      <c r="H11" s="11">
        <v>0</v>
      </c>
      <c r="I11" s="11">
        <v>300.186676025</v>
      </c>
      <c r="J11" s="11">
        <v>3.8974745207199999</v>
      </c>
      <c r="K11" s="11">
        <v>21.553169179000001</v>
      </c>
      <c r="L11" s="12" t="s">
        <v>59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35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35</v>
      </c>
      <c r="AD11">
        <f>IF(AC11="Y",AA11*$J$8,#N/A)</f>
        <v>0</v>
      </c>
      <c r="AE11">
        <f>IF(AC11="Y",AB11*$J$8,#N/A)</f>
        <v>0</v>
      </c>
      <c r="AF11">
        <f>IF(AC11="Y",(AD11-$AJ11)^2,"")</f>
        <v>1.2100000000000002</v>
      </c>
      <c r="AG11">
        <f>IF(AC11="Y",$C11,"")</f>
        <v>-28</v>
      </c>
      <c r="AH11" s="7" t="s">
        <v>35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119.242744446</v>
      </c>
      <c r="J12" s="11">
        <v>2.3380930283499999</v>
      </c>
      <c r="K12" s="11">
        <v>16.6973240212</v>
      </c>
      <c r="L12" s="12" t="s">
        <v>59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35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35</v>
      </c>
      <c r="AD12">
        <f t="shared" ref="AD12:AD39" si="8">IF(AC12="Y",AA12*$J$8,#N/A)</f>
        <v>0</v>
      </c>
      <c r="AE12">
        <f t="shared" ref="AE12:AE39" si="9">IF(AC12="Y",AB12*$J$8,#N/A)</f>
        <v>0</v>
      </c>
      <c r="AF12">
        <f t="shared" ref="AF12:AF39" si="10">IF(AC12="Y",(AD12-$AJ12)^2,"")</f>
        <v>1.2100000000000002</v>
      </c>
      <c r="AG12">
        <f t="shared" ref="AG12:AG39" si="11">IF(AC12="Y",$C12,"")</f>
        <v>-26</v>
      </c>
      <c r="AH12" s="7" t="s">
        <v>35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0</v>
      </c>
      <c r="I13" s="11">
        <v>113.125663757</v>
      </c>
      <c r="J13" s="11">
        <v>3.9706869686399999</v>
      </c>
      <c r="K13" s="11">
        <v>17.885606349100001</v>
      </c>
      <c r="L13" s="12" t="s">
        <v>59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35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35</v>
      </c>
      <c r="AD13">
        <f t="shared" si="8"/>
        <v>0</v>
      </c>
      <c r="AE13">
        <f t="shared" si="9"/>
        <v>0</v>
      </c>
      <c r="AF13">
        <f t="shared" si="10"/>
        <v>1.2100000000000002</v>
      </c>
      <c r="AG13">
        <f t="shared" si="11"/>
        <v>-24</v>
      </c>
      <c r="AH13" s="7" t="s">
        <v>35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</v>
      </c>
      <c r="I14" s="11">
        <v>245.835403442</v>
      </c>
      <c r="J14" s="11">
        <v>17.994903717</v>
      </c>
      <c r="K14" s="11">
        <v>56.217565916300003</v>
      </c>
      <c r="L14" s="12" t="s">
        <v>59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35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35</v>
      </c>
      <c r="AD14">
        <f t="shared" si="8"/>
        <v>0</v>
      </c>
      <c r="AE14">
        <f t="shared" si="9"/>
        <v>0</v>
      </c>
      <c r="AF14">
        <f t="shared" si="10"/>
        <v>1.2100000000000002</v>
      </c>
      <c r="AG14">
        <f t="shared" si="11"/>
        <v>-22</v>
      </c>
      <c r="AH14" s="7" t="s">
        <v>35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0</v>
      </c>
      <c r="I15" s="11">
        <v>997.99176025400004</v>
      </c>
      <c r="J15" s="11">
        <v>516.83982055700005</v>
      </c>
      <c r="K15" s="11">
        <v>404.01083473199998</v>
      </c>
      <c r="L15" s="12" t="s">
        <v>59</v>
      </c>
      <c r="M15" t="e">
        <f t="shared" si="1"/>
        <v>#N/A</v>
      </c>
      <c r="N15" t="e">
        <f t="shared" si="5"/>
        <v>#N/A</v>
      </c>
      <c r="O15" t="str">
        <f t="shared" si="6"/>
        <v/>
      </c>
      <c r="P15" t="str">
        <f t="shared" si="7"/>
        <v/>
      </c>
      <c r="Q15" s="7" t="s">
        <v>35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35</v>
      </c>
      <c r="AD15">
        <f t="shared" si="8"/>
        <v>0</v>
      </c>
      <c r="AE15">
        <f t="shared" si="9"/>
        <v>0</v>
      </c>
      <c r="AF15">
        <f t="shared" si="10"/>
        <v>1.2100000000000002</v>
      </c>
      <c r="AG15">
        <f t="shared" si="11"/>
        <v>-20</v>
      </c>
      <c r="AH15" s="7" t="s">
        <v>35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842.99359130899995</v>
      </c>
      <c r="I16" s="11">
        <v>1331.10388184</v>
      </c>
      <c r="J16" s="11">
        <v>1047.24091187</v>
      </c>
      <c r="K16" s="11">
        <v>96.159540998899999</v>
      </c>
      <c r="L16" s="12" t="s">
        <v>35</v>
      </c>
      <c r="M16">
        <f t="shared" si="1"/>
        <v>1.0472409118699999</v>
      </c>
      <c r="N16">
        <f t="shared" si="5"/>
        <v>9.6159540998900006E-2</v>
      </c>
      <c r="O16">
        <f t="shared" si="6"/>
        <v>2.7835213803091268E-3</v>
      </c>
      <c r="P16">
        <f t="shared" si="7"/>
        <v>-18</v>
      </c>
      <c r="Q16" s="7" t="s">
        <v>35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35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35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978.50592041000004</v>
      </c>
      <c r="I17" s="11">
        <v>1175.2856445299999</v>
      </c>
      <c r="J17" s="11">
        <v>1081.4033681799999</v>
      </c>
      <c r="K17" s="11">
        <v>48.842659856099999</v>
      </c>
      <c r="L17" s="12" t="s">
        <v>35</v>
      </c>
      <c r="M17">
        <f t="shared" si="1"/>
        <v>1.0814033681799999</v>
      </c>
      <c r="N17">
        <f t="shared" si="5"/>
        <v>4.88426598561E-2</v>
      </c>
      <c r="O17">
        <f t="shared" si="6"/>
        <v>3.458347150486422E-4</v>
      </c>
      <c r="P17">
        <f t="shared" si="7"/>
        <v>-16</v>
      </c>
      <c r="Q17" s="7" t="s">
        <v>35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35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35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1025.74707031</v>
      </c>
      <c r="I18" s="11">
        <v>1158.21972656</v>
      </c>
      <c r="J18" s="11">
        <v>1091.93265137</v>
      </c>
      <c r="K18" s="11">
        <v>29.916089957899999</v>
      </c>
      <c r="L18" s="12" t="s">
        <v>35</v>
      </c>
      <c r="M18">
        <f t="shared" si="1"/>
        <v>1.0919326513700001</v>
      </c>
      <c r="N18">
        <f t="shared" si="5"/>
        <v>2.9916089957899999E-2</v>
      </c>
      <c r="O18">
        <f t="shared" si="6"/>
        <v>6.5082113917963304E-5</v>
      </c>
      <c r="P18">
        <f t="shared" si="7"/>
        <v>-14</v>
      </c>
      <c r="Q18" s="7" t="s">
        <v>35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35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35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1065.1813964800001</v>
      </c>
      <c r="I19" s="11">
        <v>1132.30407715</v>
      </c>
      <c r="J19" s="11">
        <v>1092.4646337900001</v>
      </c>
      <c r="K19" s="11">
        <v>14.1423915797</v>
      </c>
      <c r="L19" s="12" t="s">
        <v>35</v>
      </c>
      <c r="M19">
        <f t="shared" si="1"/>
        <v>1.0924646337900001</v>
      </c>
      <c r="N19">
        <f t="shared" si="5"/>
        <v>1.41423915797E-2</v>
      </c>
      <c r="O19">
        <f t="shared" si="6"/>
        <v>5.6781743918809004E-5</v>
      </c>
      <c r="P19">
        <f t="shared" si="7"/>
        <v>-12</v>
      </c>
      <c r="Q19" s="7" t="s">
        <v>35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35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35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1070.1771240200001</v>
      </c>
      <c r="I20" s="11">
        <v>1138.95935059</v>
      </c>
      <c r="J20" s="11">
        <v>1100.5985681899999</v>
      </c>
      <c r="K20" s="11">
        <v>15.6724393179</v>
      </c>
      <c r="L20" s="12" t="s">
        <v>35</v>
      </c>
      <c r="M20">
        <f t="shared" si="1"/>
        <v>1.1005985681899999</v>
      </c>
      <c r="N20">
        <f t="shared" si="5"/>
        <v>1.5672439317900001E-2</v>
      </c>
      <c r="O20">
        <f t="shared" si="6"/>
        <v>3.5828387807965486E-7</v>
      </c>
      <c r="P20">
        <f t="shared" si="7"/>
        <v>-10</v>
      </c>
      <c r="Q20" s="7" t="s">
        <v>35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35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35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1082.7590332</v>
      </c>
      <c r="I21" s="11">
        <v>1138.4405517600001</v>
      </c>
      <c r="J21" s="11">
        <v>1107.3812451199999</v>
      </c>
      <c r="K21" s="11">
        <v>12.4275706736</v>
      </c>
      <c r="L21" s="12" t="s">
        <v>35</v>
      </c>
      <c r="M21">
        <f t="shared" si="1"/>
        <v>1.10738124512</v>
      </c>
      <c r="N21">
        <f t="shared" si="5"/>
        <v>1.2427570673600001E-2</v>
      </c>
      <c r="O21">
        <f t="shared" si="6"/>
        <v>5.4482779521522857E-5</v>
      </c>
      <c r="P21">
        <f t="shared" si="7"/>
        <v>-8</v>
      </c>
      <c r="Q21" s="7" t="s">
        <v>35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35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35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1083.41223145</v>
      </c>
      <c r="I22" s="11">
        <v>1131.47058105</v>
      </c>
      <c r="J22" s="11">
        <v>1109.21797449</v>
      </c>
      <c r="K22" s="11">
        <v>10.0611496026</v>
      </c>
      <c r="L22" s="12" t="s">
        <v>35</v>
      </c>
      <c r="M22">
        <f t="shared" si="1"/>
        <v>1.1092179744899999</v>
      </c>
      <c r="N22">
        <f t="shared" si="5"/>
        <v>1.0061149602600001E-2</v>
      </c>
      <c r="O22">
        <f t="shared" si="6"/>
        <v>8.4971053698287743E-5</v>
      </c>
      <c r="P22">
        <f t="shared" si="7"/>
        <v>-6</v>
      </c>
      <c r="Q22" s="7" t="s">
        <v>35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35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35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1091.95153809</v>
      </c>
      <c r="I23" s="11">
        <v>1134.10900879</v>
      </c>
      <c r="J23" s="11">
        <v>1110.7790455500001</v>
      </c>
      <c r="K23" s="11">
        <v>8.4880779472800008</v>
      </c>
      <c r="L23" s="12" t="s">
        <v>35</v>
      </c>
      <c r="M23">
        <f t="shared" si="1"/>
        <v>1.1107790455500002</v>
      </c>
      <c r="N23">
        <f t="shared" si="5"/>
        <v>8.4880779472800011E-3</v>
      </c>
      <c r="O23">
        <f t="shared" si="6"/>
        <v>1.161878229689767E-4</v>
      </c>
      <c r="P23">
        <f t="shared" si="7"/>
        <v>-4</v>
      </c>
      <c r="Q23" s="7" t="s">
        <v>35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35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35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47</v>
      </c>
      <c r="F24" s="11">
        <v>23.5</v>
      </c>
      <c r="G24" s="11">
        <v>2.35E-2</v>
      </c>
      <c r="H24" s="11">
        <v>1089.02282715</v>
      </c>
      <c r="I24" s="11">
        <v>1130.7200927700001</v>
      </c>
      <c r="J24" s="11">
        <v>1109.7654613699999</v>
      </c>
      <c r="K24" s="11">
        <v>10.3729940125</v>
      </c>
      <c r="L24" s="12" t="s">
        <v>35</v>
      </c>
      <c r="M24">
        <f t="shared" si="1"/>
        <v>1.1097654613699999</v>
      </c>
      <c r="N24">
        <f t="shared" si="5"/>
        <v>1.0372994012499999E-2</v>
      </c>
      <c r="O24">
        <f t="shared" si="6"/>
        <v>9.5364235768958058E-5</v>
      </c>
      <c r="P24">
        <f t="shared" si="7"/>
        <v>-2</v>
      </c>
      <c r="Q24" s="7" t="s">
        <v>35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35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35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1086.5346679700001</v>
      </c>
      <c r="I25" s="11">
        <v>1128.6333007799999</v>
      </c>
      <c r="J25" s="11">
        <v>1109.28717639</v>
      </c>
      <c r="K25" s="11">
        <v>10.739687421199999</v>
      </c>
      <c r="L25" s="12" t="s">
        <v>35</v>
      </c>
      <c r="M25">
        <f t="shared" si="1"/>
        <v>1.1092871763900001</v>
      </c>
      <c r="N25">
        <f t="shared" si="5"/>
        <v>1.07396874212E-2</v>
      </c>
      <c r="O25">
        <f t="shared" si="6"/>
        <v>8.6251645298973149E-5</v>
      </c>
      <c r="P25">
        <f t="shared" si="7"/>
        <v>0</v>
      </c>
      <c r="Q25" s="7" t="s">
        <v>35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35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35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1086.2591552700001</v>
      </c>
      <c r="I26" s="11">
        <v>1139.6577148399999</v>
      </c>
      <c r="J26" s="11">
        <v>1113.1716715499999</v>
      </c>
      <c r="K26" s="11">
        <v>10.002037527800001</v>
      </c>
      <c r="L26" s="12" t="s">
        <v>35</v>
      </c>
      <c r="M26">
        <f t="shared" si="1"/>
        <v>1.11317167155</v>
      </c>
      <c r="N26">
        <f t="shared" si="5"/>
        <v>1.0002037527800002E-2</v>
      </c>
      <c r="O26">
        <f t="shared" si="6"/>
        <v>1.7349293142107612E-4</v>
      </c>
      <c r="P26">
        <f t="shared" si="7"/>
        <v>2</v>
      </c>
      <c r="Q26" s="7" t="s">
        <v>35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35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35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1090.64685059</v>
      </c>
      <c r="I27" s="11">
        <v>1129.3426513700001</v>
      </c>
      <c r="J27" s="11">
        <v>1110.30489502</v>
      </c>
      <c r="K27" s="11">
        <v>9.3627883828500007</v>
      </c>
      <c r="L27" s="12" t="s">
        <v>35</v>
      </c>
      <c r="M27">
        <f t="shared" si="1"/>
        <v>1.1103048950200001</v>
      </c>
      <c r="N27">
        <f t="shared" si="5"/>
        <v>9.3627883828500003E-3</v>
      </c>
      <c r="O27">
        <f t="shared" si="6"/>
        <v>1.0619086137322043E-4</v>
      </c>
      <c r="P27">
        <f t="shared" si="7"/>
        <v>4</v>
      </c>
      <c r="Q27" s="7" t="s">
        <v>35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35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35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48</v>
      </c>
      <c r="F28" s="11">
        <v>24</v>
      </c>
      <c r="G28" s="11">
        <v>2.4E-2</v>
      </c>
      <c r="H28" s="11">
        <v>1083.2943115200001</v>
      </c>
      <c r="I28" s="11">
        <v>1126.60668945</v>
      </c>
      <c r="J28" s="11">
        <v>1109.0499877899999</v>
      </c>
      <c r="K28" s="11">
        <v>10.0899286806</v>
      </c>
      <c r="L28" s="12" t="s">
        <v>35</v>
      </c>
      <c r="M28">
        <f t="shared" si="1"/>
        <v>1.10904998779</v>
      </c>
      <c r="N28">
        <f t="shared" si="5"/>
        <v>1.00899286806E-2</v>
      </c>
      <c r="O28">
        <f t="shared" si="6"/>
        <v>8.1902278999146922E-5</v>
      </c>
      <c r="P28">
        <f t="shared" si="7"/>
        <v>6</v>
      </c>
      <c r="Q28" s="7" t="s">
        <v>35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35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35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1084.6247558600001</v>
      </c>
      <c r="I29" s="11">
        <v>1124.7570800799999</v>
      </c>
      <c r="J29" s="11">
        <v>1106.52300537</v>
      </c>
      <c r="K29" s="11">
        <v>9.6740479331099998</v>
      </c>
      <c r="L29" s="12" t="s">
        <v>35</v>
      </c>
      <c r="M29">
        <f t="shared" si="1"/>
        <v>1.1065230053699999</v>
      </c>
      <c r="N29">
        <f t="shared" si="5"/>
        <v>9.6740479331100006E-3</v>
      </c>
      <c r="O29">
        <f t="shared" si="6"/>
        <v>4.254959905704668E-5</v>
      </c>
      <c r="P29">
        <f t="shared" si="7"/>
        <v>8</v>
      </c>
      <c r="Q29" s="7" t="s">
        <v>35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35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35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1084.57580566</v>
      </c>
      <c r="I30" s="11">
        <v>1121.0385742200001</v>
      </c>
      <c r="J30" s="11">
        <v>1102.5976245100001</v>
      </c>
      <c r="K30" s="11">
        <v>9.1111463019399999</v>
      </c>
      <c r="L30" s="12" t="s">
        <v>35</v>
      </c>
      <c r="M30">
        <f t="shared" si="1"/>
        <v>1.10259762451</v>
      </c>
      <c r="N30">
        <f t="shared" si="5"/>
        <v>9.1111463019399996E-3</v>
      </c>
      <c r="O30">
        <f t="shared" si="6"/>
        <v>6.7476530949522007E-6</v>
      </c>
      <c r="P30">
        <f t="shared" si="7"/>
        <v>10</v>
      </c>
      <c r="Q30" s="7" t="s">
        <v>35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35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35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1068.1531982399999</v>
      </c>
      <c r="I31" s="11">
        <v>1113.1104736299999</v>
      </c>
      <c r="J31" s="11">
        <v>1094.5722210199999</v>
      </c>
      <c r="K31" s="11">
        <v>10.2937527153</v>
      </c>
      <c r="L31" s="12" t="s">
        <v>35</v>
      </c>
      <c r="M31">
        <f t="shared" si="1"/>
        <v>1.09457222102</v>
      </c>
      <c r="N31">
        <f t="shared" si="5"/>
        <v>1.02937527153E-2</v>
      </c>
      <c r="O31">
        <f t="shared" si="6"/>
        <v>2.9460784655731261E-5</v>
      </c>
      <c r="P31">
        <f t="shared" si="7"/>
        <v>12</v>
      </c>
      <c r="Q31" s="7" t="s">
        <v>35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35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35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48</v>
      </c>
      <c r="F32" s="11">
        <v>24</v>
      </c>
      <c r="G32" s="11">
        <v>2.4E-2</v>
      </c>
      <c r="H32" s="11">
        <v>1068.46691895</v>
      </c>
      <c r="I32" s="11">
        <v>1106.2153320299999</v>
      </c>
      <c r="J32" s="11">
        <v>1086.1802495300001</v>
      </c>
      <c r="K32" s="11">
        <v>10.537166303399999</v>
      </c>
      <c r="L32" s="12" t="s">
        <v>35</v>
      </c>
      <c r="M32">
        <f t="shared" si="1"/>
        <v>1.0861802495300001</v>
      </c>
      <c r="N32">
        <f t="shared" si="5"/>
        <v>1.05371663034E-2</v>
      </c>
      <c r="O32">
        <f t="shared" si="6"/>
        <v>1.9098550305306377E-4</v>
      </c>
      <c r="P32">
        <f t="shared" si="7"/>
        <v>14</v>
      </c>
      <c r="Q32" s="7" t="s">
        <v>35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35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35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1052.4266357399999</v>
      </c>
      <c r="I33" s="11">
        <v>1090.6779785199999</v>
      </c>
      <c r="J33" s="11">
        <v>1074.89300293</v>
      </c>
      <c r="K33" s="11">
        <v>10.642845292600001</v>
      </c>
      <c r="L33" s="12" t="s">
        <v>35</v>
      </c>
      <c r="M33">
        <f t="shared" si="1"/>
        <v>1.0748930029299999</v>
      </c>
      <c r="N33">
        <f t="shared" si="5"/>
        <v>1.0642845292600001E-2</v>
      </c>
      <c r="O33">
        <f t="shared" si="6"/>
        <v>6.3036130187299824E-4</v>
      </c>
      <c r="P33">
        <f t="shared" si="7"/>
        <v>16</v>
      </c>
      <c r="Q33" s="7" t="s">
        <v>35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35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35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1030.7487793</v>
      </c>
      <c r="I34" s="11">
        <v>1086.7465820299999</v>
      </c>
      <c r="J34" s="11">
        <v>1054.03831365</v>
      </c>
      <c r="K34" s="11">
        <v>11.710550401200001</v>
      </c>
      <c r="L34" s="12" t="s">
        <v>35</v>
      </c>
      <c r="M34">
        <f t="shared" si="1"/>
        <v>1.05403831365</v>
      </c>
      <c r="N34">
        <f t="shared" si="5"/>
        <v>1.17105504012E-2</v>
      </c>
      <c r="O34">
        <f t="shared" si="6"/>
        <v>2.1124766121357842E-3</v>
      </c>
      <c r="P34">
        <f t="shared" si="7"/>
        <v>18</v>
      </c>
      <c r="Q34" s="7" t="s">
        <v>35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35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35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995.85180664100005</v>
      </c>
      <c r="I35" s="11">
        <v>1063.0850830100001</v>
      </c>
      <c r="J35" s="11">
        <v>1028.9211731</v>
      </c>
      <c r="K35" s="11">
        <v>14.5039543406</v>
      </c>
      <c r="L35" s="12" t="s">
        <v>35</v>
      </c>
      <c r="M35">
        <f t="shared" si="1"/>
        <v>1.0289211731000001</v>
      </c>
      <c r="N35">
        <f t="shared" si="5"/>
        <v>1.4503954340600001E-2</v>
      </c>
      <c r="O35">
        <f t="shared" si="6"/>
        <v>5.0521996334801644E-3</v>
      </c>
      <c r="P35">
        <f t="shared" si="7"/>
        <v>20</v>
      </c>
      <c r="Q35" s="7" t="s">
        <v>35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35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35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960.60394287099996</v>
      </c>
      <c r="I36" s="11">
        <v>1038.0181884799999</v>
      </c>
      <c r="J36" s="11">
        <v>995.83766845699995</v>
      </c>
      <c r="K36" s="11">
        <v>19.270458421099999</v>
      </c>
      <c r="L36" s="12" t="s">
        <v>35</v>
      </c>
      <c r="M36">
        <f t="shared" si="1"/>
        <v>0.99583766845699995</v>
      </c>
      <c r="N36">
        <f t="shared" si="5"/>
        <v>1.9270458421099999E-2</v>
      </c>
      <c r="O36">
        <f t="shared" si="6"/>
        <v>1.0849791312473883E-2</v>
      </c>
      <c r="P36">
        <f t="shared" si="7"/>
        <v>22</v>
      </c>
      <c r="Q36" s="7" t="s">
        <v>35</v>
      </c>
      <c r="U36" s="11"/>
      <c r="V36" s="11"/>
      <c r="W36" s="11"/>
      <c r="X36" s="11"/>
      <c r="Y36" s="11"/>
      <c r="Z36" s="11"/>
      <c r="AA36" s="11"/>
      <c r="AB36" s="11"/>
      <c r="AC36" s="12" t="s">
        <v>35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35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887.99163818399995</v>
      </c>
      <c r="I37" s="11">
        <v>1020.28186035</v>
      </c>
      <c r="J37" s="11">
        <v>955.50901644800001</v>
      </c>
      <c r="K37" s="11">
        <v>27.912045909300002</v>
      </c>
      <c r="L37" s="12" t="s">
        <v>35</v>
      </c>
      <c r="M37">
        <f t="shared" si="1"/>
        <v>0.95550901644800001</v>
      </c>
      <c r="N37">
        <f t="shared" si="5"/>
        <v>2.7912045909300003E-2</v>
      </c>
      <c r="O37">
        <f t="shared" si="6"/>
        <v>2.0877644327824355E-2</v>
      </c>
      <c r="P37">
        <f t="shared" si="7"/>
        <v>24</v>
      </c>
      <c r="Q37" s="7" t="s">
        <v>35</v>
      </c>
      <c r="U37" s="11"/>
      <c r="V37" s="11"/>
      <c r="W37" s="11"/>
      <c r="X37" s="11"/>
      <c r="Y37" s="11"/>
      <c r="Z37" s="11"/>
      <c r="AA37" s="11"/>
      <c r="AB37" s="11"/>
      <c r="AC37" s="12" t="s">
        <v>35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35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813.18865966800001</v>
      </c>
      <c r="I38" s="11">
        <v>1024.3409423799999</v>
      </c>
      <c r="J38" s="11">
        <v>919.735371042</v>
      </c>
      <c r="K38" s="11">
        <v>47.051317291899998</v>
      </c>
      <c r="L38" s="12" t="s">
        <v>35</v>
      </c>
      <c r="M38">
        <f t="shared" si="1"/>
        <v>0.91973537104199998</v>
      </c>
      <c r="N38">
        <f t="shared" si="5"/>
        <v>4.7051317291899999E-2</v>
      </c>
      <c r="O38">
        <f t="shared" si="6"/>
        <v>3.2495336453365449E-2</v>
      </c>
      <c r="P38">
        <f t="shared" si="7"/>
        <v>26</v>
      </c>
      <c r="Q38" s="7" t="s">
        <v>35</v>
      </c>
      <c r="U38" s="11"/>
      <c r="V38" s="11"/>
      <c r="W38" s="11"/>
      <c r="X38" s="11"/>
      <c r="Y38" s="11"/>
      <c r="Z38" s="11"/>
      <c r="AA38" s="11"/>
      <c r="AB38" s="11"/>
      <c r="AC38" s="12" t="s">
        <v>35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35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672.09558105500003</v>
      </c>
      <c r="I39" s="11">
        <v>1100.0264892600001</v>
      </c>
      <c r="J39" s="11">
        <v>841.460497089</v>
      </c>
      <c r="K39" s="11">
        <v>100.973776906</v>
      </c>
      <c r="L39" s="12" t="s">
        <v>35</v>
      </c>
      <c r="M39">
        <f t="shared" si="1"/>
        <v>0.84146049708900006</v>
      </c>
      <c r="N39">
        <f t="shared" si="5"/>
        <v>0.100973776906</v>
      </c>
      <c r="O39">
        <f t="shared" si="6"/>
        <v>6.6842674565466997E-2</v>
      </c>
      <c r="P39">
        <f t="shared" si="7"/>
        <v>28</v>
      </c>
      <c r="Q39" s="7" t="s">
        <v>35</v>
      </c>
      <c r="U39" s="11"/>
      <c r="V39" s="11"/>
      <c r="W39" s="11"/>
      <c r="X39" s="11"/>
      <c r="Y39" s="11"/>
      <c r="Z39" s="11"/>
      <c r="AA39" s="11"/>
      <c r="AB39" s="11"/>
      <c r="AC39" s="12" t="s">
        <v>35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35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23</v>
      </c>
    </row>
    <row r="58" spans="3:63" x14ac:dyDescent="0.25">
      <c r="C58" s="3" t="s">
        <v>15</v>
      </c>
      <c r="D58" s="3"/>
      <c r="E58" s="3"/>
      <c r="O58" t="s">
        <v>24</v>
      </c>
      <c r="T58" s="3" t="s">
        <v>17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14</v>
      </c>
      <c r="K59" t="s">
        <v>6</v>
      </c>
      <c r="O59" t="s">
        <v>19</v>
      </c>
      <c r="P59" t="s">
        <v>25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14</v>
      </c>
      <c r="AB59" t="s">
        <v>6</v>
      </c>
      <c r="AF59" t="s">
        <v>20</v>
      </c>
      <c r="AG59" t="s">
        <v>25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3717</v>
      </c>
      <c r="F60" s="11">
        <v>1858.5</v>
      </c>
      <c r="G60" s="11">
        <v>1.8585</v>
      </c>
      <c r="H60" s="11">
        <v>0.47491195797899999</v>
      </c>
      <c r="I60" s="11">
        <v>3.9488048553500001</v>
      </c>
      <c r="J60" s="11">
        <v>1.8574395186599999</v>
      </c>
      <c r="K60" s="13">
        <v>0.48957882468899999</v>
      </c>
      <c r="O60">
        <f t="shared" ref="O60:O88" si="12">J60/P$60</f>
        <v>2.4855572513138982</v>
      </c>
      <c r="P60">
        <f>K$60/(SQRT(2-(PI()/2)))</f>
        <v>0.74729299342356048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0.80031454563100002</v>
      </c>
      <c r="I61" s="11">
        <v>3.4387142658199998</v>
      </c>
      <c r="J61" s="11">
        <v>1.88740420575</v>
      </c>
      <c r="K61" s="13">
        <v>0.52255141148100004</v>
      </c>
      <c r="O61">
        <f t="shared" si="12"/>
        <v>2.5256548935421805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0.993797242641</v>
      </c>
      <c r="I62" s="11">
        <v>3.1660795211799999</v>
      </c>
      <c r="J62" s="11">
        <v>1.8724015331699999</v>
      </c>
      <c r="K62" s="13">
        <v>0.49006494431100001</v>
      </c>
      <c r="O62">
        <f t="shared" si="12"/>
        <v>2.5055788688610594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1.9787998199500001</v>
      </c>
      <c r="I63" s="11">
        <v>4.8018875122100004</v>
      </c>
      <c r="J63" s="11">
        <v>3.0973053312299998</v>
      </c>
      <c r="K63" s="13">
        <v>0.68064469081199996</v>
      </c>
      <c r="O63">
        <f t="shared" si="12"/>
        <v>4.1447000821463194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10.2281961441</v>
      </c>
      <c r="I64" s="11">
        <v>15.443432807900001</v>
      </c>
      <c r="J64" s="11">
        <v>12.9262236404</v>
      </c>
      <c r="K64" s="13">
        <v>1.0716998897400001</v>
      </c>
      <c r="O64">
        <f t="shared" si="12"/>
        <v>17.297397077391715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34.589420318599998</v>
      </c>
      <c r="I65" s="11">
        <v>42.311138153100003</v>
      </c>
      <c r="J65" s="11">
        <v>38.872773819000003</v>
      </c>
      <c r="K65" s="13">
        <v>1.9703447833800001</v>
      </c>
      <c r="O65">
        <f t="shared" si="12"/>
        <v>52.018116269112646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78.395652771000002</v>
      </c>
      <c r="I66" s="11">
        <v>94.551452636700006</v>
      </c>
      <c r="J66" s="11">
        <v>87.468296125799995</v>
      </c>
      <c r="K66" s="13">
        <v>3.96976124626</v>
      </c>
      <c r="O66">
        <f t="shared" si="12"/>
        <v>117.04685698320681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50</v>
      </c>
      <c r="F67" s="11">
        <v>25</v>
      </c>
      <c r="G67" s="11">
        <v>2.5000000000000001E-2</v>
      </c>
      <c r="H67" s="11">
        <v>145.65725707999999</v>
      </c>
      <c r="I67" s="11">
        <v>180.19390869099999</v>
      </c>
      <c r="J67" s="11">
        <v>161.50295257600001</v>
      </c>
      <c r="K67" s="13">
        <v>7.7766177176399998</v>
      </c>
      <c r="O67">
        <f t="shared" si="12"/>
        <v>216.11731141236763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50</v>
      </c>
      <c r="F68" s="11">
        <v>25</v>
      </c>
      <c r="G68" s="11">
        <v>2.5000000000000001E-2</v>
      </c>
      <c r="H68" s="11">
        <v>232.873947144</v>
      </c>
      <c r="I68" s="11">
        <v>285.888183594</v>
      </c>
      <c r="J68" s="11">
        <v>256.13091644299999</v>
      </c>
      <c r="K68" s="13">
        <v>12.6634482741</v>
      </c>
      <c r="O68" s="6">
        <f t="shared" si="12"/>
        <v>342.74497244995143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331.88430786100002</v>
      </c>
      <c r="I69" s="11">
        <v>387.32586669900002</v>
      </c>
      <c r="J69" s="11">
        <v>359.66974954</v>
      </c>
      <c r="K69" s="13">
        <v>16.0035129121</v>
      </c>
      <c r="O69" s="6">
        <f t="shared" si="12"/>
        <v>481.29683096886964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423.20809936500001</v>
      </c>
      <c r="I70" s="11">
        <v>494.18106079099999</v>
      </c>
      <c r="J70" s="11">
        <v>459.34890502899998</v>
      </c>
      <c r="K70" s="13">
        <v>20.9275385967</v>
      </c>
      <c r="O70" s="6">
        <f t="shared" si="12"/>
        <v>614.6838108632503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507.27630615200002</v>
      </c>
      <c r="I71" s="11">
        <v>596.31353759800004</v>
      </c>
      <c r="J71" s="11">
        <v>549.40690164</v>
      </c>
      <c r="K71" s="13">
        <v>24.463701301899999</v>
      </c>
      <c r="O71" s="6">
        <f t="shared" si="12"/>
        <v>735.19610979224046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569.91192626999998</v>
      </c>
      <c r="I72" s="11">
        <v>674.72674560500002</v>
      </c>
      <c r="J72" s="11">
        <v>620.19705978100001</v>
      </c>
      <c r="K72" s="13">
        <v>27.651399457499998</v>
      </c>
      <c r="O72" s="6">
        <f t="shared" si="12"/>
        <v>829.92489590957075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47</v>
      </c>
      <c r="F73" s="11">
        <v>23.5</v>
      </c>
      <c r="G73" s="11">
        <v>2.35E-2</v>
      </c>
      <c r="H73" s="11">
        <v>622.23138427699996</v>
      </c>
      <c r="I73" s="11">
        <v>729.76379394499997</v>
      </c>
      <c r="J73" s="11">
        <v>668.55121109300001</v>
      </c>
      <c r="K73" s="13">
        <v>29.6885418725</v>
      </c>
      <c r="O73" s="6">
        <f t="shared" si="12"/>
        <v>894.63064283552012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51</v>
      </c>
      <c r="F74" s="11">
        <v>25.5</v>
      </c>
      <c r="G74" s="11">
        <v>2.5499999999999998E-2</v>
      </c>
      <c r="H74" s="11">
        <v>649.160644531</v>
      </c>
      <c r="I74" s="11">
        <v>755.55853271499996</v>
      </c>
      <c r="J74" s="11">
        <v>704.53980449599999</v>
      </c>
      <c r="K74" s="13">
        <v>30.330794069700001</v>
      </c>
      <c r="O74" s="6">
        <f t="shared" si="12"/>
        <v>942.78925494577959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672.63360595699999</v>
      </c>
      <c r="I75" s="11">
        <v>792.71600341800001</v>
      </c>
      <c r="J75" s="11">
        <v>725.98705815300002</v>
      </c>
      <c r="K75" s="13">
        <v>33.237461144400001</v>
      </c>
      <c r="O75" s="6">
        <f t="shared" si="12"/>
        <v>971.48918100656613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687.23278808600003</v>
      </c>
      <c r="I76" s="11">
        <v>799.96276855500003</v>
      </c>
      <c r="J76" s="11">
        <v>733.435361328</v>
      </c>
      <c r="K76" s="13">
        <v>32.693563673100002</v>
      </c>
      <c r="O76" s="6">
        <f t="shared" si="12"/>
        <v>981.45622638307532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48</v>
      </c>
      <c r="F77" s="11">
        <v>24</v>
      </c>
      <c r="G77" s="11">
        <v>2.4E-2</v>
      </c>
      <c r="H77" s="11">
        <v>680.54003906200001</v>
      </c>
      <c r="I77" s="11">
        <v>791.92443847699997</v>
      </c>
      <c r="J77" s="11">
        <v>728.89730962099998</v>
      </c>
      <c r="K77" s="13">
        <v>32.604647673700001</v>
      </c>
      <c r="O77" s="6">
        <f t="shared" si="12"/>
        <v>975.3835724883694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661.04223632799994</v>
      </c>
      <c r="I78" s="11">
        <v>780.54418945299994</v>
      </c>
      <c r="J78" s="11">
        <v>716.75399414100002</v>
      </c>
      <c r="K78" s="13">
        <v>34.919477884000003</v>
      </c>
      <c r="O78" s="6">
        <f t="shared" si="12"/>
        <v>959.13383431757779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631.44818115199996</v>
      </c>
      <c r="I79" s="11">
        <v>744.52124023399995</v>
      </c>
      <c r="J79" s="11">
        <v>686.30140502899997</v>
      </c>
      <c r="K79" s="13">
        <v>35.516867314499997</v>
      </c>
      <c r="O79" s="6">
        <f t="shared" si="12"/>
        <v>918.38329954742278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52</v>
      </c>
      <c r="F80" s="11">
        <v>26</v>
      </c>
      <c r="G80" s="11">
        <v>2.5999999999999999E-2</v>
      </c>
      <c r="H80" s="11">
        <v>583.61401367200006</v>
      </c>
      <c r="I80" s="11">
        <v>706.10614013700001</v>
      </c>
      <c r="J80" s="11">
        <v>642.56330636799999</v>
      </c>
      <c r="K80" s="13">
        <v>35.445627417300003</v>
      </c>
      <c r="O80" s="6">
        <f t="shared" si="12"/>
        <v>859.85458451073634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48</v>
      </c>
      <c r="F81" s="11">
        <v>24</v>
      </c>
      <c r="G81" s="11">
        <v>2.4E-2</v>
      </c>
      <c r="H81" s="11">
        <v>518.54229736299999</v>
      </c>
      <c r="I81" s="11">
        <v>634.12176513700001</v>
      </c>
      <c r="J81" s="11">
        <v>574.77775319399996</v>
      </c>
      <c r="K81" s="13">
        <v>33.025673593400001</v>
      </c>
      <c r="O81" s="6">
        <f t="shared" si="12"/>
        <v>769.14645025745597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50</v>
      </c>
      <c r="F82" s="11">
        <v>25</v>
      </c>
      <c r="G82" s="11">
        <v>2.5000000000000001E-2</v>
      </c>
      <c r="H82" s="11">
        <v>435.56460571299999</v>
      </c>
      <c r="I82" s="11">
        <v>547.73175048799999</v>
      </c>
      <c r="J82" s="11">
        <v>490.09980407699999</v>
      </c>
      <c r="K82" s="13">
        <v>28.445214829800001</v>
      </c>
      <c r="O82" s="6">
        <f t="shared" si="12"/>
        <v>655.83353301857449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52</v>
      </c>
      <c r="F83" s="11">
        <v>26</v>
      </c>
      <c r="G83" s="11">
        <v>2.5999999999999999E-2</v>
      </c>
      <c r="H83" s="11">
        <v>344.17044067400002</v>
      </c>
      <c r="I83" s="11">
        <v>432.398529053</v>
      </c>
      <c r="J83" s="11">
        <v>392.31176933900002</v>
      </c>
      <c r="K83" s="13">
        <v>23.288629565800001</v>
      </c>
      <c r="O83" s="6">
        <f t="shared" si="12"/>
        <v>524.97718136190315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260.01428222700002</v>
      </c>
      <c r="I84" s="11">
        <v>310.9090271</v>
      </c>
      <c r="J84" s="11">
        <v>288.32516538200002</v>
      </c>
      <c r="K84" s="13">
        <v>15.821684443500001</v>
      </c>
      <c r="O84" s="6">
        <f t="shared" si="12"/>
        <v>385.8261323461644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171.44320678700001</v>
      </c>
      <c r="I85" s="11">
        <v>206.48115539599999</v>
      </c>
      <c r="J85" s="11">
        <v>190.95048431399999</v>
      </c>
      <c r="K85" s="13">
        <v>9.7525734161600006</v>
      </c>
      <c r="O85" s="6">
        <f t="shared" si="12"/>
        <v>255.5229153684445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98.0253448486</v>
      </c>
      <c r="I86" s="11">
        <v>123.52987670900001</v>
      </c>
      <c r="J86" s="11">
        <v>111.43910546399999</v>
      </c>
      <c r="K86" s="13">
        <v>6.3280473645499997</v>
      </c>
      <c r="O86" s="6">
        <f t="shared" si="12"/>
        <v>149.12371244572486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47</v>
      </c>
      <c r="F87" s="11">
        <v>23.5</v>
      </c>
      <c r="G87" s="11">
        <v>2.35E-2</v>
      </c>
      <c r="H87" s="11">
        <v>48.309097289999997</v>
      </c>
      <c r="I87" s="11">
        <v>61.254844665500002</v>
      </c>
      <c r="J87" s="11">
        <v>55.627008722200003</v>
      </c>
      <c r="K87" s="13">
        <v>3.0473391275899999</v>
      </c>
      <c r="O87">
        <f t="shared" si="12"/>
        <v>74.438017232514042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20.5091609955</v>
      </c>
      <c r="I88" s="11">
        <v>25.785959243800001</v>
      </c>
      <c r="J88" s="11">
        <v>23.089618682899999</v>
      </c>
      <c r="K88" s="13">
        <v>1.26255757798</v>
      </c>
      <c r="O88">
        <f t="shared" si="12"/>
        <v>30.897678535857708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16</v>
      </c>
      <c r="D96" s="4"/>
      <c r="E96" s="4"/>
      <c r="T96" s="4" t="s">
        <v>18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14</v>
      </c>
      <c r="K97" t="s">
        <v>6</v>
      </c>
      <c r="O97" t="s">
        <v>21</v>
      </c>
      <c r="P97" t="s">
        <v>25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14</v>
      </c>
      <c r="AB97" t="s">
        <v>6</v>
      </c>
      <c r="AF97" t="s">
        <v>22</v>
      </c>
      <c r="AG97" t="s">
        <v>25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3717</v>
      </c>
      <c r="F98" s="11">
        <v>1858.5</v>
      </c>
      <c r="G98" s="11">
        <v>1.8585</v>
      </c>
      <c r="H98" s="11">
        <v>0</v>
      </c>
      <c r="I98" s="11">
        <v>3.8528728485100001</v>
      </c>
      <c r="J98" s="11">
        <v>1.66244494482</v>
      </c>
      <c r="K98" s="13">
        <v>0.57651196583499997</v>
      </c>
      <c r="O98">
        <f t="shared" ref="O98:O126" si="42">J98/P$98</f>
        <v>1.8891683496425511</v>
      </c>
      <c r="P98">
        <f>K$98/(SQRT(2-(PI()/2)))</f>
        <v>0.879987717947186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0.53835487365699997</v>
      </c>
      <c r="I99" s="11">
        <v>3.36421537399</v>
      </c>
      <c r="J99" s="11">
        <v>1.7027535917700001</v>
      </c>
      <c r="K99" s="13">
        <v>0.57042499501099997</v>
      </c>
      <c r="O99">
        <f t="shared" si="42"/>
        <v>1.9349742695751964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0.51568305492400002</v>
      </c>
      <c r="I100" s="11">
        <v>2.4764981269800002</v>
      </c>
      <c r="J100" s="11">
        <v>1.50267841652</v>
      </c>
      <c r="K100" s="13">
        <v>0.52354129534799998</v>
      </c>
      <c r="O100">
        <f t="shared" si="42"/>
        <v>1.7076129426276674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0.71271759271599999</v>
      </c>
      <c r="I101" s="11">
        <v>3.3623270988499998</v>
      </c>
      <c r="J101" s="11">
        <v>1.83450554729</v>
      </c>
      <c r="K101" s="13">
        <v>0.57184008679499998</v>
      </c>
      <c r="O101">
        <f t="shared" si="42"/>
        <v>2.0846944904748104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0.87522470951099995</v>
      </c>
      <c r="I102" s="11">
        <v>4.0985074043300003</v>
      </c>
      <c r="J102" s="11">
        <v>2.2022546637099998</v>
      </c>
      <c r="K102" s="13">
        <v>0.79657497832000002</v>
      </c>
      <c r="O102">
        <f t="shared" si="42"/>
        <v>2.5025970462944258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2.8450305461899998</v>
      </c>
      <c r="I103" s="11">
        <v>6.90176820755</v>
      </c>
      <c r="J103" s="11">
        <v>4.8655318164799999</v>
      </c>
      <c r="K103" s="13">
        <v>0.89025676914899998</v>
      </c>
      <c r="O103">
        <f t="shared" si="42"/>
        <v>5.5290905966621837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8.3035926818799997</v>
      </c>
      <c r="I104" s="11">
        <v>12.5841407776</v>
      </c>
      <c r="J104" s="11">
        <v>10.095782205200001</v>
      </c>
      <c r="K104" s="13">
        <v>0.989322941013</v>
      </c>
      <c r="O104">
        <f t="shared" si="42"/>
        <v>11.472639900874068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50</v>
      </c>
      <c r="F105" s="11">
        <v>25</v>
      </c>
      <c r="G105" s="11">
        <v>2.5000000000000001E-2</v>
      </c>
      <c r="H105" s="11">
        <v>15.3419713974</v>
      </c>
      <c r="I105" s="11">
        <v>21.8097133636</v>
      </c>
      <c r="J105" s="11">
        <v>18.223564338700001</v>
      </c>
      <c r="K105" s="13">
        <v>1.47284581858</v>
      </c>
      <c r="O105">
        <f t="shared" si="42"/>
        <v>20.708884870815574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50</v>
      </c>
      <c r="F106" s="11">
        <v>25</v>
      </c>
      <c r="G106" s="11">
        <v>2.5000000000000001E-2</v>
      </c>
      <c r="H106" s="11">
        <v>26.237308502200001</v>
      </c>
      <c r="I106" s="11">
        <v>32.100990295400003</v>
      </c>
      <c r="J106" s="11">
        <v>28.817332839999999</v>
      </c>
      <c r="K106" s="13">
        <v>1.55027643483</v>
      </c>
      <c r="O106">
        <f t="shared" si="42"/>
        <v>32.747426188202233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35.272899627699999</v>
      </c>
      <c r="I107" s="11">
        <v>44.103534698499999</v>
      </c>
      <c r="J107" s="11">
        <v>39.817930857299999</v>
      </c>
      <c r="K107" s="13">
        <v>2.0431313633800001</v>
      </c>
      <c r="O107">
        <f t="shared" si="42"/>
        <v>45.248280226213048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46.405239105200003</v>
      </c>
      <c r="I108" s="11">
        <v>53.804840087899997</v>
      </c>
      <c r="J108" s="11">
        <v>50.157602081299999</v>
      </c>
      <c r="K108" s="13">
        <v>2.4157107244999998</v>
      </c>
      <c r="O108">
        <f t="shared" si="42"/>
        <v>56.998070607515338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55.019081115699997</v>
      </c>
      <c r="I109" s="11">
        <v>64.269020080600001</v>
      </c>
      <c r="J109" s="11">
        <v>59.760984907000001</v>
      </c>
      <c r="K109" s="13">
        <v>2.5898592248000001</v>
      </c>
      <c r="O109">
        <f t="shared" si="42"/>
        <v>67.911157949350681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61.796737670900001</v>
      </c>
      <c r="I110" s="11">
        <v>73.052124023399998</v>
      </c>
      <c r="J110" s="11">
        <v>67.261865578400005</v>
      </c>
      <c r="K110" s="13">
        <v>3.1718255355</v>
      </c>
      <c r="O110">
        <f t="shared" si="42"/>
        <v>76.435004951326889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47</v>
      </c>
      <c r="F111" s="11">
        <v>23.5</v>
      </c>
      <c r="G111" s="11">
        <v>2.35E-2</v>
      </c>
      <c r="H111" s="11">
        <v>66.567298889200003</v>
      </c>
      <c r="I111" s="11">
        <v>80.486122131299993</v>
      </c>
      <c r="J111" s="11">
        <v>72.662548633300005</v>
      </c>
      <c r="K111" s="13">
        <v>3.6147746031699999</v>
      </c>
      <c r="O111">
        <f t="shared" si="42"/>
        <v>82.572230442949177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51</v>
      </c>
      <c r="F112" s="11">
        <v>25.5</v>
      </c>
      <c r="G112" s="11">
        <v>2.5499999999999998E-2</v>
      </c>
      <c r="H112" s="11">
        <v>70.154953002900001</v>
      </c>
      <c r="I112" s="11">
        <v>83.388549804700006</v>
      </c>
      <c r="J112" s="11">
        <v>76.643059076</v>
      </c>
      <c r="K112" s="13">
        <v>3.6232259402100002</v>
      </c>
      <c r="O112">
        <f t="shared" si="42"/>
        <v>87.095600896329628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51</v>
      </c>
      <c r="F113" s="11">
        <v>25.5</v>
      </c>
      <c r="G113" s="11">
        <v>2.5499999999999998E-2</v>
      </c>
      <c r="H113" s="11">
        <v>70.902130127000007</v>
      </c>
      <c r="I113" s="11">
        <v>85.277992248499999</v>
      </c>
      <c r="J113" s="11">
        <v>78.364793366100002</v>
      </c>
      <c r="K113" s="13">
        <v>3.8807056697700002</v>
      </c>
      <c r="O113">
        <f t="shared" si="42"/>
        <v>89.052144442319587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72.849632263199993</v>
      </c>
      <c r="I114" s="11">
        <v>86.562164306599996</v>
      </c>
      <c r="J114" s="11">
        <v>79.631149139399994</v>
      </c>
      <c r="K114" s="13">
        <v>4.0086839060699999</v>
      </c>
      <c r="O114">
        <f t="shared" si="42"/>
        <v>90.491205178592267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48</v>
      </c>
      <c r="F115" s="11">
        <v>24</v>
      </c>
      <c r="G115" s="11">
        <v>2.4E-2</v>
      </c>
      <c r="H115" s="11">
        <v>73.750572204600005</v>
      </c>
      <c r="I115" s="11">
        <v>87.069404602099993</v>
      </c>
      <c r="J115" s="11">
        <v>79.333849271099993</v>
      </c>
      <c r="K115" s="13">
        <v>3.9378701148199999</v>
      </c>
      <c r="O115">
        <f t="shared" si="42"/>
        <v>90.15335970389232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72.033821106000005</v>
      </c>
      <c r="I116" s="11">
        <v>86.334533691399997</v>
      </c>
      <c r="J116" s="11">
        <v>78.402625427199993</v>
      </c>
      <c r="K116" s="13">
        <v>4.0937973409200001</v>
      </c>
      <c r="O116">
        <f t="shared" si="42"/>
        <v>89.095136020870541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67.960884094199997</v>
      </c>
      <c r="I117" s="11">
        <v>83.641075134299996</v>
      </c>
      <c r="J117" s="11">
        <v>75.677559051499998</v>
      </c>
      <c r="K117" s="13">
        <v>4.4058715413799998</v>
      </c>
      <c r="O117">
        <f t="shared" si="42"/>
        <v>85.998426464449722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52</v>
      </c>
      <c r="F118" s="11">
        <v>26</v>
      </c>
      <c r="G118" s="11">
        <v>2.5999999999999999E-2</v>
      </c>
      <c r="H118" s="11">
        <v>62.992706298800002</v>
      </c>
      <c r="I118" s="11">
        <v>80.457069396999998</v>
      </c>
      <c r="J118" s="11">
        <v>71.989573698800001</v>
      </c>
      <c r="K118" s="13">
        <v>4.2185898375799997</v>
      </c>
      <c r="O118">
        <f t="shared" si="42"/>
        <v>81.807475525607941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48</v>
      </c>
      <c r="F119" s="11">
        <v>24</v>
      </c>
      <c r="G119" s="11">
        <v>2.4E-2</v>
      </c>
      <c r="H119" s="11">
        <v>56.852313995400003</v>
      </c>
      <c r="I119" s="11">
        <v>73.993698120100007</v>
      </c>
      <c r="J119" s="11">
        <v>65.480087439200005</v>
      </c>
      <c r="K119" s="13">
        <v>3.8995647330600001</v>
      </c>
      <c r="O119">
        <f t="shared" si="42"/>
        <v>74.410228806318301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50</v>
      </c>
      <c r="F120" s="11">
        <v>25</v>
      </c>
      <c r="G120" s="11">
        <v>2.5000000000000001E-2</v>
      </c>
      <c r="H120" s="11">
        <v>50.382801055900003</v>
      </c>
      <c r="I120" s="11">
        <v>64.936431884800001</v>
      </c>
      <c r="J120" s="11">
        <v>57.107498245199999</v>
      </c>
      <c r="K120" s="13">
        <v>3.4164229362</v>
      </c>
      <c r="O120">
        <f t="shared" si="42"/>
        <v>64.89579011218359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52</v>
      </c>
      <c r="F121" s="11">
        <v>26</v>
      </c>
      <c r="G121" s="11">
        <v>2.5999999999999999E-2</v>
      </c>
      <c r="H121" s="11">
        <v>41.298038482700001</v>
      </c>
      <c r="I121" s="11">
        <v>52.997993469199997</v>
      </c>
      <c r="J121" s="11">
        <v>47.649547503500003</v>
      </c>
      <c r="K121" s="13">
        <v>2.7424721446600002</v>
      </c>
      <c r="O121">
        <f t="shared" si="42"/>
        <v>54.147968808764411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31.5469112396</v>
      </c>
      <c r="I122" s="11">
        <v>41.157566070599998</v>
      </c>
      <c r="J122" s="11">
        <v>36.839283099500001</v>
      </c>
      <c r="K122" s="13">
        <v>2.2201857351399998</v>
      </c>
      <c r="O122">
        <f t="shared" si="42"/>
        <v>41.863405986435566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23.105825424199999</v>
      </c>
      <c r="I123" s="11">
        <v>28.8300800323</v>
      </c>
      <c r="J123" s="11">
        <v>26.070342330900001</v>
      </c>
      <c r="K123" s="13">
        <v>1.55775660705</v>
      </c>
      <c r="O123">
        <f t="shared" si="42"/>
        <v>29.625802496103312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13.719546318100001</v>
      </c>
      <c r="I124" s="11">
        <v>19.605791091899999</v>
      </c>
      <c r="J124" s="11">
        <v>16.510822052999998</v>
      </c>
      <c r="K124" s="13">
        <v>1.3269453894600001</v>
      </c>
      <c r="O124">
        <f t="shared" si="42"/>
        <v>18.762559654259771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>
        <v>28</v>
      </c>
      <c r="E125" s="11">
        <v>47</v>
      </c>
      <c r="F125" s="11">
        <v>23.5</v>
      </c>
      <c r="G125" s="11">
        <v>2.35E-2</v>
      </c>
      <c r="H125" s="11">
        <v>6.3357849121100003</v>
      </c>
      <c r="I125" s="11">
        <v>11.630532264699999</v>
      </c>
      <c r="J125" s="11">
        <v>8.8854362406600007</v>
      </c>
      <c r="K125" s="13">
        <v>1.02762958116</v>
      </c>
      <c r="O125">
        <f t="shared" si="42"/>
        <v>10.097227562888866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2.5696828365300002</v>
      </c>
      <c r="I126" s="11">
        <v>6.2551360130300004</v>
      </c>
      <c r="J126" s="11">
        <v>4.3713068494599998</v>
      </c>
      <c r="K126" s="13">
        <v>0.86178714591399996</v>
      </c>
      <c r="O126">
        <f t="shared" si="42"/>
        <v>4.9674634773963415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55</v>
      </c>
    </row>
    <row r="135" spans="57:58" x14ac:dyDescent="0.25">
      <c r="BE135" t="s">
        <v>53</v>
      </c>
    </row>
    <row r="137" spans="57:58" x14ac:dyDescent="0.25">
      <c r="BE137" t="s">
        <v>29</v>
      </c>
      <c r="BF137" t="s">
        <v>54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3:58" x14ac:dyDescent="0.25">
      <c r="BE145">
        <v>30</v>
      </c>
      <c r="BF145">
        <v>-6.6870000000000002E-3</v>
      </c>
    </row>
    <row r="146" spans="3:58" x14ac:dyDescent="0.25">
      <c r="BE146">
        <v>40</v>
      </c>
      <c r="BF146">
        <v>3.0980000000000001E-2</v>
      </c>
    </row>
    <row r="147" spans="3:58" x14ac:dyDescent="0.25">
      <c r="BE147">
        <v>50</v>
      </c>
      <c r="BF147">
        <v>-1.2149999999999999E-2</v>
      </c>
    </row>
    <row r="160" spans="3:58" x14ac:dyDescent="0.25">
      <c r="C160" s="2" t="s">
        <v>61</v>
      </c>
      <c r="D160" s="2"/>
      <c r="E160" s="2"/>
    </row>
    <row r="161" spans="3:17" x14ac:dyDescent="0.25">
      <c r="C161" t="s">
        <v>26</v>
      </c>
    </row>
    <row r="162" spans="3:17" x14ac:dyDescent="0.25">
      <c r="E162" t="s">
        <v>33</v>
      </c>
      <c r="N162" t="s">
        <v>30</v>
      </c>
    </row>
    <row r="165" spans="3:17" x14ac:dyDescent="0.25">
      <c r="E165" t="s">
        <v>27</v>
      </c>
      <c r="N165" t="s">
        <v>27</v>
      </c>
    </row>
    <row r="166" spans="3:17" x14ac:dyDescent="0.25">
      <c r="C166" t="s">
        <v>8</v>
      </c>
      <c r="D166" t="s">
        <v>0</v>
      </c>
      <c r="E166" t="s">
        <v>28</v>
      </c>
      <c r="F166" t="s">
        <v>25</v>
      </c>
      <c r="G166" t="s">
        <v>29</v>
      </c>
      <c r="H166" t="s">
        <v>31</v>
      </c>
      <c r="N166" t="s">
        <v>28</v>
      </c>
      <c r="O166" t="s">
        <v>25</v>
      </c>
      <c r="P166" t="s">
        <v>29</v>
      </c>
      <c r="Q166" t="s">
        <v>32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2022-04-14T15:56:35Z</dcterms:modified>
</cp:coreProperties>
</file>