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beck/Desktop/NSF Final Report and Project Outcomes Report/Data sheets to clean for Deep Blue/Ready/Necropolis 1/"/>
    </mc:Choice>
  </mc:AlternateContent>
  <bookViews>
    <workbookView xWindow="80" yWindow="460" windowWidth="25520" windowHeight="15540" tabRatio="500"/>
  </bookViews>
  <sheets>
    <sheet name="N1.CE27.01" sheetId="6" r:id="rId1"/>
    <sheet name="N1.CE27.02" sheetId="9" r:id="rId2"/>
    <sheet name="N1.CE27.03" sheetId="12" r:id="rId3"/>
    <sheet name="N1.CE27.04" sheetId="5" r:id="rId4"/>
    <sheet name="N1.CE27.06" sheetId="4" r:id="rId5"/>
    <sheet name="N1.CE27.11" sheetId="8" r:id="rId6"/>
    <sheet name="N1.CE27.12" sheetId="11" r:id="rId7"/>
    <sheet name="N1.CE27.14" sheetId="10" r:id="rId8"/>
    <sheet name="Metrics" sheetId="3" r:id="rId9"/>
    <sheet name="CE 27. Additional Individuals" sheetId="7" r:id="rId10"/>
  </sheets>
  <definedNames>
    <definedName name="_xlnm._FilterDatabase" localSheetId="9" hidden="1">'CE 27. Additional Individuals'!$A$1:$BO$43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6" l="1"/>
  <c r="R38" i="6"/>
  <c r="M38" i="6"/>
  <c r="N36" i="6"/>
  <c r="M36" i="6"/>
  <c r="N33" i="6"/>
  <c r="R33" i="6"/>
  <c r="M33" i="6"/>
  <c r="N28" i="7"/>
  <c r="R28" i="7"/>
  <c r="M28" i="7"/>
  <c r="AX26" i="7"/>
  <c r="N27" i="7"/>
  <c r="R27" i="7"/>
  <c r="M27" i="7"/>
  <c r="N23" i="7"/>
  <c r="R23" i="7"/>
  <c r="N24" i="7"/>
  <c r="R24" i="7"/>
  <c r="N25" i="7"/>
  <c r="R25" i="7"/>
  <c r="N26" i="7"/>
  <c r="R26" i="7"/>
  <c r="N22" i="7"/>
  <c r="R22" i="7"/>
  <c r="M23" i="7"/>
  <c r="M24" i="7"/>
  <c r="M25" i="7"/>
  <c r="M26" i="7"/>
  <c r="M22" i="7"/>
  <c r="N29" i="7"/>
  <c r="R29" i="7"/>
  <c r="M29" i="7"/>
  <c r="N9" i="12"/>
  <c r="R9" i="12"/>
  <c r="M9" i="12"/>
  <c r="N26" i="12"/>
  <c r="R26" i="12"/>
  <c r="M26" i="12"/>
  <c r="M14" i="7"/>
  <c r="N14" i="7"/>
  <c r="R14" i="7"/>
  <c r="N24" i="12"/>
  <c r="R24" i="12"/>
  <c r="M24" i="12"/>
  <c r="N21" i="12"/>
  <c r="R21" i="12"/>
  <c r="M21" i="12"/>
  <c r="M12" i="12"/>
  <c r="N17" i="12"/>
  <c r="R17" i="12"/>
  <c r="M17" i="12"/>
  <c r="N13" i="12"/>
  <c r="R13" i="12"/>
  <c r="M13" i="12"/>
  <c r="N11" i="12"/>
  <c r="R11" i="12"/>
  <c r="M11" i="12"/>
  <c r="N7" i="12"/>
  <c r="R7" i="12"/>
  <c r="M7" i="12"/>
  <c r="N5" i="12"/>
  <c r="R5" i="12"/>
  <c r="M5" i="12"/>
  <c r="N3" i="12"/>
  <c r="R3" i="12"/>
  <c r="M3" i="12"/>
  <c r="N5" i="10"/>
  <c r="M12" i="11"/>
  <c r="L30" i="6"/>
  <c r="N13" i="11"/>
  <c r="R13" i="11"/>
  <c r="M13" i="11"/>
  <c r="N11" i="11"/>
  <c r="R11" i="11"/>
  <c r="M11" i="11"/>
  <c r="N10" i="11"/>
  <c r="R10" i="11"/>
  <c r="M10" i="11"/>
  <c r="N7" i="11"/>
  <c r="R7" i="11"/>
  <c r="M7" i="11"/>
  <c r="N5" i="11"/>
  <c r="R5" i="11"/>
  <c r="M5" i="11"/>
  <c r="N4" i="11"/>
  <c r="R4" i="11"/>
  <c r="M4" i="11"/>
  <c r="N3" i="11"/>
  <c r="R3" i="11"/>
  <c r="M3" i="11"/>
  <c r="R5" i="10"/>
  <c r="M5" i="10"/>
  <c r="N3" i="10"/>
  <c r="R3" i="10"/>
  <c r="N4" i="10"/>
  <c r="R4" i="10"/>
  <c r="M3" i="10"/>
  <c r="M4" i="10"/>
  <c r="N2" i="10"/>
  <c r="R2" i="10"/>
  <c r="M2" i="10"/>
  <c r="N12" i="7"/>
  <c r="R12" i="7"/>
  <c r="M12" i="7"/>
  <c r="N11" i="7"/>
  <c r="R11" i="7"/>
  <c r="M11" i="7"/>
  <c r="N10" i="7"/>
  <c r="R10" i="7"/>
  <c r="M10" i="7"/>
  <c r="M9" i="7"/>
  <c r="N21" i="9"/>
  <c r="R21" i="9"/>
  <c r="M21" i="9"/>
  <c r="N17" i="9"/>
  <c r="R17" i="9"/>
  <c r="M17" i="9"/>
  <c r="N16" i="9"/>
  <c r="R16" i="9"/>
  <c r="M16" i="9"/>
  <c r="M14" i="9"/>
  <c r="R12" i="9"/>
  <c r="M12" i="9"/>
  <c r="N9" i="9"/>
  <c r="R9" i="9"/>
  <c r="M9" i="9"/>
  <c r="N7" i="9"/>
  <c r="R7" i="9"/>
  <c r="M7" i="9"/>
  <c r="N4" i="9"/>
  <c r="R4" i="9"/>
  <c r="M4" i="9"/>
  <c r="N4" i="8"/>
  <c r="R4" i="8"/>
  <c r="M4" i="8"/>
  <c r="N8" i="7"/>
  <c r="R8" i="7"/>
  <c r="M8" i="7"/>
  <c r="N6" i="7"/>
  <c r="M6" i="7"/>
  <c r="N3" i="7"/>
  <c r="R3" i="7"/>
  <c r="M3" i="7"/>
  <c r="N25" i="6"/>
  <c r="R25" i="6"/>
  <c r="AW25" i="6"/>
  <c r="AX25" i="6"/>
  <c r="AZ25" i="6"/>
  <c r="BA25" i="6"/>
  <c r="M25" i="6"/>
  <c r="AV23" i="6"/>
  <c r="AW23" i="6"/>
  <c r="M14" i="6"/>
  <c r="N24" i="6"/>
  <c r="R24" i="6"/>
  <c r="M24" i="6"/>
  <c r="N23" i="6"/>
  <c r="R23" i="6"/>
  <c r="M23" i="6"/>
  <c r="N20" i="6"/>
  <c r="R20" i="6"/>
  <c r="M20" i="6"/>
  <c r="N16" i="6"/>
  <c r="R16" i="6"/>
  <c r="M16" i="6"/>
  <c r="R13" i="6"/>
  <c r="M13" i="6"/>
  <c r="N11" i="6"/>
  <c r="R11" i="6"/>
  <c r="M11" i="6"/>
  <c r="R9" i="6"/>
  <c r="M9" i="6"/>
  <c r="N8" i="6"/>
  <c r="M8" i="6"/>
  <c r="R8" i="6"/>
  <c r="N6" i="6"/>
  <c r="R6" i="6"/>
  <c r="M6" i="6"/>
  <c r="N3" i="6"/>
  <c r="R3" i="6"/>
  <c r="M3" i="6"/>
  <c r="N17" i="5"/>
  <c r="R17" i="5"/>
  <c r="M17" i="5"/>
  <c r="M4" i="5"/>
  <c r="N16" i="5"/>
  <c r="R16" i="5"/>
  <c r="M16" i="5"/>
  <c r="R9" i="5"/>
  <c r="M9" i="5"/>
  <c r="N8" i="5"/>
  <c r="R8" i="5"/>
  <c r="M8" i="5"/>
  <c r="N6" i="5"/>
  <c r="R6" i="5"/>
  <c r="M6" i="5"/>
  <c r="N5" i="5"/>
  <c r="R5" i="5"/>
  <c r="M5" i="5"/>
  <c r="N3" i="5"/>
  <c r="R3" i="5"/>
  <c r="M3" i="5"/>
  <c r="N47" i="4"/>
  <c r="N7" i="4"/>
  <c r="R7" i="4"/>
  <c r="L50" i="4"/>
  <c r="AX51" i="4"/>
  <c r="AY51" i="4"/>
  <c r="N51" i="4"/>
  <c r="R51" i="4"/>
  <c r="M51" i="4"/>
  <c r="R47" i="4"/>
  <c r="M47" i="4"/>
  <c r="N57" i="4"/>
  <c r="R57" i="4"/>
  <c r="M57" i="4"/>
  <c r="N46" i="4"/>
  <c r="R46" i="4"/>
  <c r="M46" i="4"/>
  <c r="N44" i="4"/>
  <c r="R44" i="4"/>
  <c r="M44" i="4"/>
  <c r="N40" i="4"/>
  <c r="R40" i="4"/>
  <c r="M40" i="4"/>
  <c r="N29" i="4"/>
  <c r="R29" i="4"/>
  <c r="M29" i="4"/>
  <c r="R18" i="4"/>
  <c r="M18" i="4"/>
  <c r="N17" i="4"/>
  <c r="R17" i="4"/>
  <c r="M17" i="4"/>
  <c r="N15" i="4"/>
  <c r="R15" i="4"/>
  <c r="M15" i="4"/>
  <c r="R13" i="4"/>
  <c r="M13" i="4"/>
  <c r="N11" i="4"/>
  <c r="R11" i="4"/>
  <c r="M11" i="4"/>
  <c r="M7" i="4"/>
  <c r="N4" i="4"/>
  <c r="R4" i="4"/>
  <c r="M4" i="4"/>
</calcChain>
</file>

<file path=xl/sharedStrings.xml><?xml version="1.0" encoding="utf-8"?>
<sst xmlns="http://schemas.openxmlformats.org/spreadsheetml/2006/main" count="3407" uniqueCount="463">
  <si>
    <t>Date</t>
  </si>
  <si>
    <t>N/FC</t>
  </si>
  <si>
    <t>Caja</t>
  </si>
  <si>
    <t>Site Context</t>
  </si>
  <si>
    <t>Material</t>
  </si>
  <si>
    <t>C. Estruc./ Espacio/Prof</t>
  </si>
  <si>
    <t>Bolsa N˚ (Grande)</t>
  </si>
  <si>
    <t>Bolsa N˚ (Pequeña)</t>
  </si>
  <si>
    <t>Excavator Identification</t>
  </si>
  <si>
    <t>Element ID</t>
  </si>
  <si>
    <t>N˚ B/ Row</t>
  </si>
  <si>
    <t>Weight of Bone (gr)</t>
  </si>
  <si>
    <t>N˚F/ Row</t>
  </si>
  <si>
    <t>Anatomical Region</t>
  </si>
  <si>
    <t>Element</t>
  </si>
  <si>
    <t>Fragmented?</t>
  </si>
  <si>
    <t>N˚ Pieces present</t>
  </si>
  <si>
    <t>Conjoin</t>
  </si>
  <si>
    <t>Side Poss</t>
  </si>
  <si>
    <t>Side</t>
  </si>
  <si>
    <t>ALT DES</t>
  </si>
  <si>
    <t>8</t>
  </si>
  <si>
    <t>N1</t>
  </si>
  <si>
    <t>Huesos Humanos</t>
  </si>
  <si>
    <t>Arm</t>
  </si>
  <si>
    <t>Humerus</t>
  </si>
  <si>
    <t>Y</t>
  </si>
  <si>
    <t>PC</t>
  </si>
  <si>
    <t>R</t>
  </si>
  <si>
    <t>P</t>
  </si>
  <si>
    <t>A,P</t>
  </si>
  <si>
    <t>Fragments</t>
  </si>
  <si>
    <t>N(F)</t>
  </si>
  <si>
    <t>US</t>
  </si>
  <si>
    <t>F</t>
  </si>
  <si>
    <t>L</t>
  </si>
  <si>
    <t>Ulna</t>
  </si>
  <si>
    <t>Radius</t>
  </si>
  <si>
    <t>Hand</t>
  </si>
  <si>
    <t>N</t>
  </si>
  <si>
    <t>N(1)</t>
  </si>
  <si>
    <t>Leg</t>
  </si>
  <si>
    <t>Femur</t>
  </si>
  <si>
    <t>Tibia</t>
  </si>
  <si>
    <t>Tibial Fragments</t>
  </si>
  <si>
    <t>Fibula</t>
  </si>
  <si>
    <t>Femoral fragments</t>
  </si>
  <si>
    <t>Tibia Izq.</t>
  </si>
  <si>
    <t>Peroné Derch.</t>
  </si>
  <si>
    <t>Radio Izq.</t>
  </si>
  <si>
    <t>Cubito Izq.</t>
  </si>
  <si>
    <t>MC1</t>
  </si>
  <si>
    <t>Hamate</t>
  </si>
  <si>
    <t>Mortuary Area</t>
  </si>
  <si>
    <t>C.E.</t>
  </si>
  <si>
    <t>Individuo</t>
  </si>
  <si>
    <t>ID</t>
  </si>
  <si>
    <t>Bone ID</t>
  </si>
  <si>
    <t>Metric</t>
  </si>
  <si>
    <t>Measurement (mm)</t>
  </si>
  <si>
    <t>Measurement (cm)</t>
  </si>
  <si>
    <t>Instrument</t>
  </si>
  <si>
    <t>Proximal Manual Phalanges</t>
  </si>
  <si>
    <t>MARROQUIES BAJOS. 99 SUNP-1. URBAN. FASE 1.</t>
  </si>
  <si>
    <t>Calle/ Corte/Sector/Planta/U.E.:</t>
  </si>
  <si>
    <t>1/N/N/4/1</t>
  </si>
  <si>
    <t>27/N/N</t>
  </si>
  <si>
    <t>Femur Derch.</t>
  </si>
  <si>
    <t>27.06.01</t>
  </si>
  <si>
    <t>Femur Izq.</t>
  </si>
  <si>
    <t>27.06.02</t>
  </si>
  <si>
    <t>27.06.03</t>
  </si>
  <si>
    <t>27.06.04</t>
  </si>
  <si>
    <t>27.06.05</t>
  </si>
  <si>
    <t>27.06.06</t>
  </si>
  <si>
    <t>27.06.07</t>
  </si>
  <si>
    <t>27.06.08</t>
  </si>
  <si>
    <t>27.06.09</t>
  </si>
  <si>
    <t>27.06.10</t>
  </si>
  <si>
    <t>27.06.11</t>
  </si>
  <si>
    <t>27.06.12</t>
  </si>
  <si>
    <t>27.06.13</t>
  </si>
  <si>
    <t>27.06.14</t>
  </si>
  <si>
    <t>27.06.15</t>
  </si>
  <si>
    <t>27.06.16</t>
  </si>
  <si>
    <t>27.06.17</t>
  </si>
  <si>
    <t>27.06.19</t>
  </si>
  <si>
    <t>27.06.20</t>
  </si>
  <si>
    <t>27.06.21</t>
  </si>
  <si>
    <t>Tibia. Derch.</t>
  </si>
  <si>
    <t>Peroné .Izq.</t>
  </si>
  <si>
    <t>Humero. Drch.</t>
  </si>
  <si>
    <t>Humeral Shaft Fragments</t>
  </si>
  <si>
    <t>Humero Izq</t>
  </si>
  <si>
    <t>Cúbito Drch.</t>
  </si>
  <si>
    <t>Radio. Drch</t>
  </si>
  <si>
    <t>Ulnar Fragments</t>
  </si>
  <si>
    <t>Radial Fragments</t>
  </si>
  <si>
    <t>Mano Izq.</t>
  </si>
  <si>
    <t>MC2-5</t>
  </si>
  <si>
    <t>27.06.22</t>
  </si>
  <si>
    <t>27.06.23</t>
  </si>
  <si>
    <t>Pie Drch</t>
  </si>
  <si>
    <t>27.06.24</t>
  </si>
  <si>
    <t>27.06.25</t>
  </si>
  <si>
    <t>27.06.26</t>
  </si>
  <si>
    <t>27.06.27</t>
  </si>
  <si>
    <t>27.06.28</t>
  </si>
  <si>
    <t>27.06.29</t>
  </si>
  <si>
    <t>27.06.30</t>
  </si>
  <si>
    <t>27.06.31</t>
  </si>
  <si>
    <t>27.06.32</t>
  </si>
  <si>
    <t>27.06.33</t>
  </si>
  <si>
    <t>27.06.34</t>
  </si>
  <si>
    <t>27.06.35</t>
  </si>
  <si>
    <t>27.06.36</t>
  </si>
  <si>
    <t>27.06.37</t>
  </si>
  <si>
    <t>27.06.38</t>
  </si>
  <si>
    <t>27.06.39</t>
  </si>
  <si>
    <t>27.06.40</t>
  </si>
  <si>
    <t>Foot</t>
  </si>
  <si>
    <t>MT1</t>
  </si>
  <si>
    <t xml:space="preserve">Foot </t>
  </si>
  <si>
    <t>MT2-5 Shafts</t>
  </si>
  <si>
    <t>Foot Fragments</t>
  </si>
  <si>
    <t>Cuboid</t>
  </si>
  <si>
    <t>Calcaneus</t>
  </si>
  <si>
    <t>Intermediate Pedal Phalanges</t>
  </si>
  <si>
    <t>Pie Izdo</t>
  </si>
  <si>
    <t>Talus</t>
  </si>
  <si>
    <t>Proximal Pedal Phalanges</t>
  </si>
  <si>
    <t>Proximate Manual Phalanges</t>
  </si>
  <si>
    <t>N(C )</t>
  </si>
  <si>
    <t>Distal Pedal Phalanges</t>
  </si>
  <si>
    <t>Clavícula Izdo</t>
  </si>
  <si>
    <t>27.06.41</t>
  </si>
  <si>
    <t>27.06.42</t>
  </si>
  <si>
    <t>27.06.43</t>
  </si>
  <si>
    <t>27.06.44</t>
  </si>
  <si>
    <t>27.06.45</t>
  </si>
  <si>
    <t>27.06.46</t>
  </si>
  <si>
    <t>27.06.47</t>
  </si>
  <si>
    <t>27.06.48</t>
  </si>
  <si>
    <t>27.06.49</t>
  </si>
  <si>
    <t>27.06.50</t>
  </si>
  <si>
    <t>27.06.51</t>
  </si>
  <si>
    <t>Shoulder Girdle</t>
  </si>
  <si>
    <t>Clavicle</t>
  </si>
  <si>
    <t>Clavícula Derecha y Homoplato</t>
  </si>
  <si>
    <t>Scapula</t>
  </si>
  <si>
    <t>Shoulder Girdle Fragments</t>
  </si>
  <si>
    <t>D</t>
  </si>
  <si>
    <t>V,D</t>
  </si>
  <si>
    <t>Costillas</t>
  </si>
  <si>
    <t>Rib - 1 or 2</t>
  </si>
  <si>
    <t>Thorax</t>
  </si>
  <si>
    <t>Rib - Body Fragments</t>
  </si>
  <si>
    <t>N(F_</t>
  </si>
  <si>
    <t>Vertebras</t>
  </si>
  <si>
    <t>Spine</t>
  </si>
  <si>
    <t>C1 - Atlas</t>
  </si>
  <si>
    <t>Thoracic Vertebrae</t>
  </si>
  <si>
    <t>Lumbar Vertebrae</t>
  </si>
  <si>
    <t>C</t>
  </si>
  <si>
    <t>N (1)</t>
  </si>
  <si>
    <t>Pelvic Girdle</t>
  </si>
  <si>
    <t>Vertebral Fragments</t>
  </si>
  <si>
    <t>C2 - Axis</t>
  </si>
  <si>
    <t>C3-5</t>
  </si>
  <si>
    <t>Pelvís</t>
  </si>
  <si>
    <t>Os Coxa Fragments</t>
  </si>
  <si>
    <t>Cráneo</t>
  </si>
  <si>
    <t>Skull</t>
  </si>
  <si>
    <t>Cranial Fragments</t>
  </si>
  <si>
    <t>Cranium</t>
  </si>
  <si>
    <t>Mandible</t>
  </si>
  <si>
    <t>Mandíbula</t>
  </si>
  <si>
    <t>MARROQUIES BAJOS. 99 SUNP-1. URBAN. 1a FASE.</t>
  </si>
  <si>
    <t>1/N/N/2/1</t>
  </si>
  <si>
    <t>27.04.01</t>
  </si>
  <si>
    <t>27.04.02</t>
  </si>
  <si>
    <t>27.04.03</t>
  </si>
  <si>
    <t>27.04.04</t>
  </si>
  <si>
    <t>27.04.05</t>
  </si>
  <si>
    <t>27.04.06</t>
  </si>
  <si>
    <t>27.04.07</t>
  </si>
  <si>
    <t>27.04.08</t>
  </si>
  <si>
    <t>27.04.09</t>
  </si>
  <si>
    <t>27.04.10</t>
  </si>
  <si>
    <t>27.04.11</t>
  </si>
  <si>
    <t>27.04.12</t>
  </si>
  <si>
    <t>27.04.13</t>
  </si>
  <si>
    <t>27.04.14</t>
  </si>
  <si>
    <t>27.04.15</t>
  </si>
  <si>
    <t>27.04.16</t>
  </si>
  <si>
    <t>Femoral Fragments</t>
  </si>
  <si>
    <t>A</t>
  </si>
  <si>
    <t>Small Long Bone Fragments</t>
  </si>
  <si>
    <t>Fibular Fragments</t>
  </si>
  <si>
    <t>Humero derch.</t>
  </si>
  <si>
    <t>Cúbito. Derch.</t>
  </si>
  <si>
    <t>Radio. Derch.</t>
  </si>
  <si>
    <t>Pie. Izq.</t>
  </si>
  <si>
    <t>MT2-4</t>
  </si>
  <si>
    <t>Navicular</t>
  </si>
  <si>
    <t>Pelvis Fragments</t>
  </si>
  <si>
    <t>MARROQUIES BAJOS.99 SUNP-1. URBAN. 1aFASE.</t>
  </si>
  <si>
    <t>Femur Izquierdo.</t>
  </si>
  <si>
    <t>27.01.01</t>
  </si>
  <si>
    <t>27.01.02</t>
  </si>
  <si>
    <t>27.01.03</t>
  </si>
  <si>
    <t>27.01.04</t>
  </si>
  <si>
    <t>27.01.05</t>
  </si>
  <si>
    <t>27.01.06</t>
  </si>
  <si>
    <t>27.01.07</t>
  </si>
  <si>
    <t>27.01.08</t>
  </si>
  <si>
    <t>27.01.09</t>
  </si>
  <si>
    <t>27.01.10</t>
  </si>
  <si>
    <t>27.01.11</t>
  </si>
  <si>
    <t>27.01.12</t>
  </si>
  <si>
    <t>27.01.13</t>
  </si>
  <si>
    <t>27.01.14</t>
  </si>
  <si>
    <t>27.01.15</t>
  </si>
  <si>
    <t>27.01.16</t>
  </si>
  <si>
    <t>27.01.17</t>
  </si>
  <si>
    <t>27.01.18</t>
  </si>
  <si>
    <t>27.01.19</t>
  </si>
  <si>
    <t>27.01.20</t>
  </si>
  <si>
    <t>27.01.21</t>
  </si>
  <si>
    <t>27.01.22</t>
  </si>
  <si>
    <t>Femur D.</t>
  </si>
  <si>
    <t>Tibia Izquierda.</t>
  </si>
  <si>
    <t>Tibia Derecha.</t>
  </si>
  <si>
    <t>Peroné Izquierdo.</t>
  </si>
  <si>
    <t>Peroné Derecho.</t>
  </si>
  <si>
    <t>Humero Izq.</t>
  </si>
  <si>
    <t>Humero. Derecho.</t>
  </si>
  <si>
    <t>Cubito. Derecho.</t>
  </si>
  <si>
    <t>Radio. Derecho.</t>
  </si>
  <si>
    <t>3 y 12</t>
  </si>
  <si>
    <t>Clavícula. I. y Clavícula. D.</t>
  </si>
  <si>
    <t>27.01.23</t>
  </si>
  <si>
    <t>27.01.24</t>
  </si>
  <si>
    <t>27.01.25</t>
  </si>
  <si>
    <t>Ribs - Body Fragments</t>
  </si>
  <si>
    <t>Ribs - Head and Neck</t>
  </si>
  <si>
    <t xml:space="preserve"> </t>
  </si>
  <si>
    <t>27.01.26</t>
  </si>
  <si>
    <t>27.01.27</t>
  </si>
  <si>
    <t>27.01.28</t>
  </si>
  <si>
    <t>27.01.29</t>
  </si>
  <si>
    <t>27.01.30</t>
  </si>
  <si>
    <t>Hyoid</t>
  </si>
  <si>
    <t>MC Shaft</t>
  </si>
  <si>
    <t>Proximal Manual Phalanx</t>
  </si>
  <si>
    <t>General Fragments</t>
  </si>
  <si>
    <t>Thoracic or Lumbar Vertebrae</t>
  </si>
  <si>
    <t>MARROQUIES BAJOS. SUNP-1. URBAN. FASE 1</t>
  </si>
  <si>
    <t>Individuo N˚11</t>
  </si>
  <si>
    <t>1/N/N/5/I</t>
  </si>
  <si>
    <t>27.11.01</t>
  </si>
  <si>
    <t>27.11.02</t>
  </si>
  <si>
    <t>27.11.03</t>
  </si>
  <si>
    <t>See 27.11.01</t>
  </si>
  <si>
    <t>Mandibular Fragments</t>
  </si>
  <si>
    <t>Individuo 11 Huesos Sueltos</t>
  </si>
  <si>
    <t>Huesos Sueltos</t>
  </si>
  <si>
    <t>27.11.04</t>
  </si>
  <si>
    <t>27.11.05</t>
  </si>
  <si>
    <t>MARROQUIES BAJOS. 99 SUNP-1. URBAN. 1aFASE.</t>
  </si>
  <si>
    <t>Femur. I.</t>
  </si>
  <si>
    <t>27.02.01</t>
  </si>
  <si>
    <t>Tibia. I.</t>
  </si>
  <si>
    <t>27.02.02</t>
  </si>
  <si>
    <t>27.02.03</t>
  </si>
  <si>
    <t>27.02.04</t>
  </si>
  <si>
    <t>27.02.05</t>
  </si>
  <si>
    <t>27.02.06</t>
  </si>
  <si>
    <t>27.02.07</t>
  </si>
  <si>
    <t>27.02.08</t>
  </si>
  <si>
    <t>27.02.09</t>
  </si>
  <si>
    <t>27.02.10</t>
  </si>
  <si>
    <t>27.02.11</t>
  </si>
  <si>
    <t>27.02.12</t>
  </si>
  <si>
    <t>27.02.13</t>
  </si>
  <si>
    <t>Peroné. Iz.</t>
  </si>
  <si>
    <t>Femur. D.</t>
  </si>
  <si>
    <t>Tibia. D.</t>
  </si>
  <si>
    <t>Humero D.</t>
  </si>
  <si>
    <t>A, P</t>
  </si>
  <si>
    <t>Cubito D.</t>
  </si>
  <si>
    <t>27.02.14</t>
  </si>
  <si>
    <t>27.02.15</t>
  </si>
  <si>
    <t>27.02.16</t>
  </si>
  <si>
    <t>27.02.17</t>
  </si>
  <si>
    <t>27.02.18</t>
  </si>
  <si>
    <t>27.02.19</t>
  </si>
  <si>
    <t>27.02.20</t>
  </si>
  <si>
    <t>Clavícula</t>
  </si>
  <si>
    <t>22 y 23</t>
  </si>
  <si>
    <t>Costillas y Vértebras</t>
  </si>
  <si>
    <t>Shoudler Girdle</t>
  </si>
  <si>
    <t>Sacrum</t>
  </si>
  <si>
    <t>V</t>
  </si>
  <si>
    <t>Pelvis.</t>
  </si>
  <si>
    <t>Os Coxa</t>
  </si>
  <si>
    <t>M</t>
  </si>
  <si>
    <t>M,L</t>
  </si>
  <si>
    <t>Huesos Humanos Individuo N˚2</t>
  </si>
  <si>
    <t>Large Long Bone Fragments</t>
  </si>
  <si>
    <t>N1.CE27.04</t>
  </si>
  <si>
    <t>AP Midshaft Diameter</t>
  </si>
  <si>
    <t>ML Midshaft Diameter</t>
  </si>
  <si>
    <t>Midshaft Circumference</t>
  </si>
  <si>
    <t>Sliding Calipers</t>
  </si>
  <si>
    <t>Cloth Tape</t>
  </si>
  <si>
    <t>Tiba</t>
  </si>
  <si>
    <t>Medial-Lateral Diameter at the Nutrient Foramen</t>
  </si>
  <si>
    <t>Circumference at the Nutrient Foramen</t>
  </si>
  <si>
    <t>Maximum Diameter at the Nutrient Foramen</t>
  </si>
  <si>
    <t>MARROQUIES BAJOS. SUNP-1. URBAN. FASE 1.</t>
  </si>
  <si>
    <t>Individuo N˚ 14</t>
  </si>
  <si>
    <t>A/N/N/5/I</t>
  </si>
  <si>
    <t>Huesos No Identificados Costilals -- Femur…</t>
  </si>
  <si>
    <t>27.14.01</t>
  </si>
  <si>
    <t>27.14.02</t>
  </si>
  <si>
    <t>27.14.03</t>
  </si>
  <si>
    <t>27.14.04</t>
  </si>
  <si>
    <t>27.14.05</t>
  </si>
  <si>
    <t>27.14.06</t>
  </si>
  <si>
    <t>27.14.07</t>
  </si>
  <si>
    <t>27.14.08</t>
  </si>
  <si>
    <t>Large Long Bone Shaft Fragments</t>
  </si>
  <si>
    <t>Small Long Bone Shaft Fragments</t>
  </si>
  <si>
    <t xml:space="preserve">Hand </t>
  </si>
  <si>
    <t>Intermediate Manual Phalanges</t>
  </si>
  <si>
    <t xml:space="preserve">MARROQUIES BAJOS. SUNP-1. URBAN.FASE 1. </t>
  </si>
  <si>
    <t>Individuo 12</t>
  </si>
  <si>
    <t>1/N/N/4/I</t>
  </si>
  <si>
    <t>Tibia. Izq.</t>
  </si>
  <si>
    <t>27.12.01</t>
  </si>
  <si>
    <t>27.12.02</t>
  </si>
  <si>
    <t>27.12.03</t>
  </si>
  <si>
    <t>27.12.04</t>
  </si>
  <si>
    <t>27.12.05</t>
  </si>
  <si>
    <t>27.12.06</t>
  </si>
  <si>
    <t>27.12.07</t>
  </si>
  <si>
    <t>27.12.08</t>
  </si>
  <si>
    <t>27.12.09</t>
  </si>
  <si>
    <t>27.12.10</t>
  </si>
  <si>
    <t>Peroné. Derch.</t>
  </si>
  <si>
    <t>14/15</t>
  </si>
  <si>
    <t>Cubito/Radio</t>
  </si>
  <si>
    <t xml:space="preserve">MC2-5 </t>
  </si>
  <si>
    <t>13/12</t>
  </si>
  <si>
    <r>
      <t xml:space="preserve">Humero I.  Clavícula/Homoplato </t>
    </r>
    <r>
      <rPr>
        <i/>
        <sz val="12"/>
        <color theme="1"/>
        <rFont val="Calibri"/>
        <scheme val="minor"/>
      </rPr>
      <t>I</t>
    </r>
    <r>
      <rPr>
        <sz val="12"/>
        <color theme="1"/>
        <rFont val="Calibri"/>
        <family val="2"/>
        <scheme val="minor"/>
      </rPr>
      <t>.</t>
    </r>
  </si>
  <si>
    <t>27.12.11</t>
  </si>
  <si>
    <t>27.12.12</t>
  </si>
  <si>
    <t>N1.CE27.12</t>
  </si>
  <si>
    <r>
      <rPr>
        <b/>
        <i/>
        <sz val="12"/>
        <color theme="1"/>
        <rFont val="Calibri"/>
        <scheme val="minor"/>
      </rPr>
      <t>Standards</t>
    </r>
    <r>
      <rPr>
        <b/>
        <sz val="12"/>
        <color theme="1"/>
        <rFont val="Calibri"/>
        <family val="2"/>
        <scheme val="minor"/>
      </rPr>
      <t xml:space="preserve"> Designation</t>
    </r>
  </si>
  <si>
    <t>N1.CE27.01</t>
  </si>
  <si>
    <t>Fémur. Izq.</t>
  </si>
  <si>
    <t>27.03.01</t>
  </si>
  <si>
    <t>27.03.02</t>
  </si>
  <si>
    <t>27.03.03</t>
  </si>
  <si>
    <t>27.03.04</t>
  </si>
  <si>
    <t>27.03.05</t>
  </si>
  <si>
    <t>27.03.06</t>
  </si>
  <si>
    <t>27.03.07</t>
  </si>
  <si>
    <t>27.03.08</t>
  </si>
  <si>
    <t>27.03.09</t>
  </si>
  <si>
    <t>27.03.10</t>
  </si>
  <si>
    <t>Fémur. Derch.</t>
  </si>
  <si>
    <t xml:space="preserve">Tibia. Derch. </t>
  </si>
  <si>
    <t>Peroné D.</t>
  </si>
  <si>
    <t>Peroné Izq.</t>
  </si>
  <si>
    <t>27.03.11</t>
  </si>
  <si>
    <t>27.03.12</t>
  </si>
  <si>
    <t>27.03.13</t>
  </si>
  <si>
    <t>27.03.14</t>
  </si>
  <si>
    <t>27.03.15</t>
  </si>
  <si>
    <t>27.03.16</t>
  </si>
  <si>
    <t>27.03.17</t>
  </si>
  <si>
    <t>27.03.18</t>
  </si>
  <si>
    <t>27.03.19</t>
  </si>
  <si>
    <t>27.03.20</t>
  </si>
  <si>
    <t>27.03.21</t>
  </si>
  <si>
    <t>27.03.22</t>
  </si>
  <si>
    <t>27.03.23</t>
  </si>
  <si>
    <t>27.03.24</t>
  </si>
  <si>
    <t>27.03.25</t>
  </si>
  <si>
    <t>27.03.26</t>
  </si>
  <si>
    <t>Radio.</t>
  </si>
  <si>
    <t>Cubito I.</t>
  </si>
  <si>
    <t>Humero. Der.</t>
  </si>
  <si>
    <t>Humeral Fragments</t>
  </si>
  <si>
    <t>Clavicula</t>
  </si>
  <si>
    <t>22/23</t>
  </si>
  <si>
    <t>Costillas y Vertebras.</t>
  </si>
  <si>
    <t>MT 2-5</t>
  </si>
  <si>
    <t>Scapular Fragment</t>
  </si>
  <si>
    <t>Cubito Derch.</t>
  </si>
  <si>
    <t>02-Jul1-14</t>
  </si>
  <si>
    <t>N1.CE27.03</t>
  </si>
  <si>
    <t>HUESO HUMANO</t>
  </si>
  <si>
    <t>A/4/2/7/8</t>
  </si>
  <si>
    <t>None</t>
  </si>
  <si>
    <t>Hueso Humano</t>
  </si>
  <si>
    <t>1/N/N/3/I</t>
  </si>
  <si>
    <t>N1.CE27.b26.01</t>
  </si>
  <si>
    <t>N1.CE27.b26.02</t>
  </si>
  <si>
    <t>N1.CE27.b46.01</t>
  </si>
  <si>
    <t>MARROQUIES BAJOS. SUNP-1. URBAN. 1aFASE.</t>
  </si>
  <si>
    <t>Ceramos</t>
  </si>
  <si>
    <t>A/5/2/8/X</t>
  </si>
  <si>
    <t>N1.CE27.b57.01</t>
  </si>
  <si>
    <t>"Huesos Humanos Sin Identificar"</t>
  </si>
  <si>
    <t>Interno</t>
  </si>
  <si>
    <t>N1.CE27.b20.01</t>
  </si>
  <si>
    <t>Externo</t>
  </si>
  <si>
    <t>N1.CE27.b20.02</t>
  </si>
  <si>
    <t>N1.CE27.b20.03</t>
  </si>
  <si>
    <t>N1.CE27.b20.04</t>
  </si>
  <si>
    <t>N1.CE27.b20.05</t>
  </si>
  <si>
    <t>N1.CE27.b20.06</t>
  </si>
  <si>
    <t>N1.CE27.b20.07</t>
  </si>
  <si>
    <t>N1.CE27.b20.08</t>
  </si>
  <si>
    <t>N1.CE27.b20.09</t>
  </si>
  <si>
    <t>N1.CE27.b20.10</t>
  </si>
  <si>
    <t>N1.CE27.b20.11</t>
  </si>
  <si>
    <t>N1.CE27.b20.12</t>
  </si>
  <si>
    <t>N1.CE27.b20.13</t>
  </si>
  <si>
    <t>N1.CE27.b20.14</t>
  </si>
  <si>
    <t>N1.CE27.b20.15</t>
  </si>
  <si>
    <t>N1.CE27.b20.16</t>
  </si>
  <si>
    <t>N1.CE27.b20.17</t>
  </si>
  <si>
    <t>Small Long Bone Circular Shaft Fragments</t>
  </si>
  <si>
    <t>Distal Manual Phalanges</t>
  </si>
  <si>
    <t>MC 2-5</t>
  </si>
  <si>
    <t>N1.CE27.b20.18</t>
  </si>
  <si>
    <t>N1.CE27.b20.19</t>
  </si>
  <si>
    <t>N1.CE27.b20.20</t>
  </si>
  <si>
    <t>N1.CE27.b20.21</t>
  </si>
  <si>
    <t>N1.CE27.b20.22</t>
  </si>
  <si>
    <t>N1.CE27.b20.23</t>
  </si>
  <si>
    <t>N1.CE27.b20.24</t>
  </si>
  <si>
    <t>See other half</t>
  </si>
  <si>
    <t>FSC (#) 1</t>
  </si>
  <si>
    <t>FW (gr) 1</t>
  </si>
  <si>
    <t>27.01.2.01</t>
  </si>
  <si>
    <t>27.01.2.02</t>
  </si>
  <si>
    <t>27.01.2.03</t>
  </si>
  <si>
    <t>27.01.2.04</t>
  </si>
  <si>
    <t>27.01.2.05</t>
  </si>
  <si>
    <t>27.01.2.06</t>
  </si>
  <si>
    <t>27.01.2.07</t>
  </si>
  <si>
    <t>27.02.2.01</t>
  </si>
  <si>
    <t>27.02.2.02</t>
  </si>
  <si>
    <t>27.02.2.03</t>
  </si>
  <si>
    <t>27.02.2.04</t>
  </si>
  <si>
    <t>27.03.2.01</t>
  </si>
  <si>
    <t>27.03.2.02</t>
  </si>
  <si>
    <t>Association?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</si>
</sst>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07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9" fontId="2" fillId="0" borderId="0" xfId="0" applyNumberFormat="1" applyFont="1"/>
    <xf numFmtId="15" fontId="0" fillId="0" borderId="0" xfId="0" applyNumberFormat="1"/>
    <xf numFmtId="0" fontId="1" fillId="0" borderId="0" xfId="0" applyFont="1"/>
    <xf numFmtId="0" fontId="3" fillId="0" borderId="0" xfId="0" applyFont="1"/>
    <xf numFmtId="15" fontId="3" fillId="0" borderId="0" xfId="0" applyNumberFormat="1" applyFont="1"/>
    <xf numFmtId="0" fontId="0" fillId="0" borderId="0" xfId="0" applyFill="1"/>
    <xf numFmtId="15" fontId="0" fillId="0" borderId="0" xfId="0" applyNumberFormat="1" applyFill="1"/>
    <xf numFmtId="0" fontId="3" fillId="0" borderId="0" xfId="0" applyFont="1" applyFill="1"/>
    <xf numFmtId="15" fontId="3" fillId="0" borderId="0" xfId="0" applyNumberFormat="1" applyFont="1" applyFill="1"/>
    <xf numFmtId="49" fontId="0" fillId="0" borderId="0" xfId="0" applyNumberFormat="1"/>
    <xf numFmtId="0" fontId="0" fillId="0" borderId="0" xfId="0" applyNumberFormat="1"/>
    <xf numFmtId="15" fontId="8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49" fontId="9" fillId="0" borderId="0" xfId="0" applyNumberFormat="1" applyFont="1"/>
    <xf numFmtId="15" fontId="8" fillId="5" borderId="0" xfId="0" applyNumberFormat="1" applyFont="1" applyFill="1"/>
    <xf numFmtId="0" fontId="8" fillId="5" borderId="0" xfId="0" applyFont="1" applyFill="1"/>
    <xf numFmtId="15" fontId="8" fillId="2" borderId="0" xfId="0" applyNumberFormat="1" applyFont="1" applyFill="1"/>
    <xf numFmtId="0" fontId="8" fillId="2" borderId="0" xfId="0" applyFont="1" applyFill="1"/>
    <xf numFmtId="15" fontId="8" fillId="3" borderId="0" xfId="0" applyNumberFormat="1" applyFont="1" applyFill="1"/>
    <xf numFmtId="0" fontId="8" fillId="3" borderId="0" xfId="0" applyFont="1" applyFill="1"/>
    <xf numFmtId="15" fontId="8" fillId="4" borderId="0" xfId="0" applyNumberFormat="1" applyFont="1" applyFill="1"/>
    <xf numFmtId="0" fontId="8" fillId="4" borderId="0" xfId="0" applyFont="1" applyFill="1"/>
  </cellXfs>
  <cellStyles count="10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tabSelected="1"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1640625" customWidth="1"/>
    <col min="2" max="2" width="5.1640625" bestFit="1" customWidth="1"/>
    <col min="3" max="3" width="5.33203125" bestFit="1" customWidth="1"/>
    <col min="4" max="4" width="41.5" bestFit="1" customWidth="1"/>
    <col min="5" max="5" width="15.1640625" bestFit="1" customWidth="1"/>
    <col min="6" max="6" width="28" bestFit="1" customWidth="1"/>
    <col min="7" max="7" width="20.6640625" bestFit="1" customWidth="1"/>
    <col min="8" max="8" width="15.83203125" bestFit="1" customWidth="1"/>
    <col min="9" max="9" width="17" bestFit="1" customWidth="1"/>
    <col min="10" max="10" width="21.83203125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25.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22" width="2.1640625" bestFit="1" customWidth="1"/>
    <col min="23" max="27" width="3.83203125" bestFit="1" customWidth="1"/>
    <col min="28" max="30" width="2.1640625" bestFit="1" customWidth="1"/>
    <col min="31" max="31" width="3.83203125" bestFit="1" customWidth="1"/>
    <col min="32" max="36" width="3.1640625" bestFit="1" customWidth="1"/>
    <col min="37" max="37" width="7.83203125" bestFit="1" customWidth="1"/>
    <col min="38" max="38" width="8.1640625" bestFit="1" customWidth="1"/>
    <col min="39" max="40" width="3.1640625" bestFit="1" customWidth="1"/>
    <col min="41" max="46" width="2.1640625" bestFit="1" customWidth="1"/>
    <col min="47" max="47" width="3.1640625" bestFit="1" customWidth="1"/>
    <col min="48" max="48" width="8.6640625" bestFit="1" customWidth="1"/>
    <col min="49" max="50" width="5.33203125" bestFit="1" customWidth="1"/>
    <col min="51" max="51" width="4.33203125" bestFit="1" customWidth="1"/>
    <col min="52" max="53" width="5.33203125" bestFit="1" customWidth="1"/>
    <col min="54" max="55" width="4.33203125" bestFit="1" customWidth="1"/>
    <col min="56" max="56" width="2.16406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41811</v>
      </c>
      <c r="B2" t="s">
        <v>22</v>
      </c>
      <c r="C2">
        <v>5007</v>
      </c>
      <c r="D2" t="s">
        <v>206</v>
      </c>
      <c r="E2" t="s">
        <v>23</v>
      </c>
      <c r="F2" t="s">
        <v>178</v>
      </c>
      <c r="G2" t="s">
        <v>66</v>
      </c>
      <c r="H2">
        <v>1</v>
      </c>
      <c r="I2">
        <v>17</v>
      </c>
      <c r="J2" t="s">
        <v>207</v>
      </c>
      <c r="K2" t="s">
        <v>208</v>
      </c>
      <c r="L2">
        <v>1</v>
      </c>
      <c r="M2">
        <v>118.2</v>
      </c>
      <c r="N2">
        <v>0</v>
      </c>
      <c r="O2" t="s">
        <v>41</v>
      </c>
      <c r="P2" t="s">
        <v>42</v>
      </c>
      <c r="Q2" t="s">
        <v>26</v>
      </c>
      <c r="R2">
        <v>2</v>
      </c>
      <c r="S2" t="s">
        <v>26</v>
      </c>
      <c r="T2" t="s">
        <v>26</v>
      </c>
      <c r="U2" t="s">
        <v>35</v>
      </c>
      <c r="Y2" t="s">
        <v>30</v>
      </c>
      <c r="Z2" t="s">
        <v>30</v>
      </c>
      <c r="AA2" t="s">
        <v>30</v>
      </c>
    </row>
    <row r="3" spans="1:57" x14ac:dyDescent="0.2">
      <c r="A3" s="3">
        <v>41811</v>
      </c>
      <c r="B3" t="s">
        <v>22</v>
      </c>
      <c r="C3">
        <v>5007</v>
      </c>
      <c r="D3" t="s">
        <v>206</v>
      </c>
      <c r="E3" t="s">
        <v>23</v>
      </c>
      <c r="F3" t="s">
        <v>178</v>
      </c>
      <c r="G3" t="s">
        <v>66</v>
      </c>
      <c r="H3">
        <v>1</v>
      </c>
      <c r="I3">
        <v>17</v>
      </c>
      <c r="J3" t="s">
        <v>207</v>
      </c>
      <c r="K3" t="s">
        <v>209</v>
      </c>
      <c r="L3">
        <v>0</v>
      </c>
      <c r="M3">
        <f>SUM(AV3:BE3)</f>
        <v>15.299999999999999</v>
      </c>
      <c r="N3">
        <f>SUM(AL3:AU3)</f>
        <v>12</v>
      </c>
      <c r="O3" t="s">
        <v>31</v>
      </c>
      <c r="P3" t="s">
        <v>195</v>
      </c>
      <c r="Q3" t="s">
        <v>26</v>
      </c>
      <c r="R3">
        <f>N3</f>
        <v>12</v>
      </c>
      <c r="S3" t="s">
        <v>32</v>
      </c>
      <c r="T3" t="s">
        <v>26</v>
      </c>
      <c r="U3" t="s">
        <v>35</v>
      </c>
      <c r="AM3">
        <v>6</v>
      </c>
      <c r="AN3">
        <v>5</v>
      </c>
      <c r="AO3">
        <v>1</v>
      </c>
      <c r="AV3">
        <v>2.6</v>
      </c>
      <c r="AW3">
        <v>3.9</v>
      </c>
      <c r="AX3">
        <v>7.2</v>
      </c>
      <c r="AY3">
        <v>1.6</v>
      </c>
    </row>
    <row r="4" spans="1:57" x14ac:dyDescent="0.2">
      <c r="A4" s="3">
        <v>41811</v>
      </c>
      <c r="B4" t="s">
        <v>22</v>
      </c>
      <c r="C4">
        <v>5007</v>
      </c>
      <c r="D4" t="s">
        <v>206</v>
      </c>
      <c r="E4" t="s">
        <v>23</v>
      </c>
      <c r="F4" t="s">
        <v>178</v>
      </c>
      <c r="G4" t="s">
        <v>66</v>
      </c>
      <c r="H4">
        <v>1</v>
      </c>
      <c r="I4">
        <v>8</v>
      </c>
      <c r="J4" t="s">
        <v>230</v>
      </c>
      <c r="K4" t="s">
        <v>210</v>
      </c>
      <c r="L4">
        <v>1</v>
      </c>
      <c r="M4">
        <v>117.2</v>
      </c>
      <c r="N4">
        <v>0</v>
      </c>
      <c r="O4" t="s">
        <v>41</v>
      </c>
      <c r="P4" t="s">
        <v>42</v>
      </c>
      <c r="Q4" t="s">
        <v>26</v>
      </c>
      <c r="R4">
        <v>2</v>
      </c>
      <c r="S4" t="s">
        <v>26</v>
      </c>
      <c r="T4" t="s">
        <v>26</v>
      </c>
      <c r="U4" t="s">
        <v>28</v>
      </c>
      <c r="Z4" t="s">
        <v>30</v>
      </c>
      <c r="AA4" t="s">
        <v>30</v>
      </c>
    </row>
    <row r="5" spans="1:57" x14ac:dyDescent="0.2">
      <c r="A5" s="3">
        <v>41811</v>
      </c>
      <c r="B5" t="s">
        <v>22</v>
      </c>
      <c r="C5">
        <v>5007</v>
      </c>
      <c r="D5" t="s">
        <v>206</v>
      </c>
      <c r="E5" t="s">
        <v>23</v>
      </c>
      <c r="F5" t="s">
        <v>178</v>
      </c>
      <c r="G5" t="s">
        <v>66</v>
      </c>
      <c r="H5">
        <v>1</v>
      </c>
      <c r="I5">
        <v>19</v>
      </c>
      <c r="J5" t="s">
        <v>231</v>
      </c>
      <c r="K5" t="s">
        <v>211</v>
      </c>
      <c r="L5">
        <v>1</v>
      </c>
      <c r="M5">
        <v>19.8</v>
      </c>
      <c r="N5">
        <v>0</v>
      </c>
      <c r="O5" t="s">
        <v>41</v>
      </c>
      <c r="P5" t="s">
        <v>43</v>
      </c>
      <c r="Q5" t="s">
        <v>26</v>
      </c>
      <c r="R5">
        <v>1</v>
      </c>
      <c r="S5" t="s">
        <v>40</v>
      </c>
      <c r="T5" t="s">
        <v>26</v>
      </c>
      <c r="U5" t="s">
        <v>35</v>
      </c>
      <c r="AC5" t="s">
        <v>29</v>
      </c>
      <c r="AD5" t="s">
        <v>29</v>
      </c>
      <c r="AE5" t="s">
        <v>30</v>
      </c>
    </row>
    <row r="6" spans="1:57" x14ac:dyDescent="0.2">
      <c r="A6" s="3">
        <v>41811</v>
      </c>
      <c r="B6" t="s">
        <v>22</v>
      </c>
      <c r="C6">
        <v>5007</v>
      </c>
      <c r="D6" t="s">
        <v>206</v>
      </c>
      <c r="E6" t="s">
        <v>23</v>
      </c>
      <c r="F6" t="s">
        <v>178</v>
      </c>
      <c r="G6" t="s">
        <v>66</v>
      </c>
      <c r="H6">
        <v>1</v>
      </c>
      <c r="I6">
        <v>19</v>
      </c>
      <c r="J6" t="s">
        <v>231</v>
      </c>
      <c r="K6" t="s">
        <v>212</v>
      </c>
      <c r="L6">
        <v>0</v>
      </c>
      <c r="M6">
        <f>SUM(AV6:BE6)</f>
        <v>2.5</v>
      </c>
      <c r="N6">
        <f>SUM(AL6:AU6)</f>
        <v>4</v>
      </c>
      <c r="O6" t="s">
        <v>31</v>
      </c>
      <c r="P6" t="s">
        <v>44</v>
      </c>
      <c r="Q6" t="s">
        <v>26</v>
      </c>
      <c r="R6">
        <f>N6</f>
        <v>4</v>
      </c>
      <c r="S6" t="s">
        <v>32</v>
      </c>
      <c r="T6" t="s">
        <v>26</v>
      </c>
      <c r="U6" t="s">
        <v>35</v>
      </c>
      <c r="AM6">
        <v>1</v>
      </c>
      <c r="AN6">
        <v>3</v>
      </c>
      <c r="AW6">
        <v>0.6</v>
      </c>
      <c r="AX6">
        <v>1.9</v>
      </c>
    </row>
    <row r="7" spans="1:57" x14ac:dyDescent="0.2">
      <c r="A7" s="3">
        <v>41811</v>
      </c>
      <c r="B7" t="s">
        <v>22</v>
      </c>
      <c r="C7">
        <v>5007</v>
      </c>
      <c r="D7" t="s">
        <v>206</v>
      </c>
      <c r="E7" t="s">
        <v>23</v>
      </c>
      <c r="F7" t="s">
        <v>178</v>
      </c>
      <c r="G7" t="s">
        <v>66</v>
      </c>
      <c r="H7">
        <v>1</v>
      </c>
      <c r="I7">
        <v>10</v>
      </c>
      <c r="J7" t="s">
        <v>232</v>
      </c>
      <c r="K7" t="s">
        <v>213</v>
      </c>
      <c r="L7">
        <v>1</v>
      </c>
      <c r="M7">
        <v>96.3</v>
      </c>
      <c r="N7">
        <v>0</v>
      </c>
      <c r="O7" t="s">
        <v>41</v>
      </c>
      <c r="P7" t="s">
        <v>43</v>
      </c>
      <c r="Q7" t="s">
        <v>26</v>
      </c>
      <c r="R7">
        <v>2</v>
      </c>
      <c r="S7" t="s">
        <v>26</v>
      </c>
      <c r="T7" t="s">
        <v>26</v>
      </c>
      <c r="U7" t="s">
        <v>28</v>
      </c>
      <c r="AC7" t="s">
        <v>29</v>
      </c>
      <c r="AD7" t="s">
        <v>29</v>
      </c>
      <c r="AE7" t="s">
        <v>30</v>
      </c>
    </row>
    <row r="8" spans="1:57" x14ac:dyDescent="0.2">
      <c r="A8" s="3">
        <v>41811</v>
      </c>
      <c r="B8" t="s">
        <v>22</v>
      </c>
      <c r="C8">
        <v>5007</v>
      </c>
      <c r="D8" t="s">
        <v>206</v>
      </c>
      <c r="E8" t="s">
        <v>23</v>
      </c>
      <c r="F8" t="s">
        <v>178</v>
      </c>
      <c r="G8" t="s">
        <v>66</v>
      </c>
      <c r="H8">
        <v>1</v>
      </c>
      <c r="I8">
        <v>10</v>
      </c>
      <c r="J8" t="s">
        <v>232</v>
      </c>
      <c r="K8" t="s">
        <v>214</v>
      </c>
      <c r="L8">
        <v>0</v>
      </c>
      <c r="M8">
        <f>SUM(AV8:BE8)</f>
        <v>6.41</v>
      </c>
      <c r="N8">
        <f>SUM(AL8:AU8)</f>
        <v>3</v>
      </c>
      <c r="O8" t="s">
        <v>31</v>
      </c>
      <c r="P8" t="s">
        <v>44</v>
      </c>
      <c r="Q8" t="s">
        <v>26</v>
      </c>
      <c r="R8">
        <f>N8</f>
        <v>3</v>
      </c>
      <c r="S8" t="s">
        <v>32</v>
      </c>
      <c r="T8" t="s">
        <v>26</v>
      </c>
      <c r="U8" t="s">
        <v>28</v>
      </c>
      <c r="AN8">
        <v>1</v>
      </c>
      <c r="AO8">
        <v>1</v>
      </c>
      <c r="AP8">
        <v>1</v>
      </c>
      <c r="AW8">
        <v>0.01</v>
      </c>
      <c r="AX8">
        <v>1</v>
      </c>
      <c r="AY8">
        <v>1.8</v>
      </c>
      <c r="AZ8">
        <v>3.6</v>
      </c>
    </row>
    <row r="9" spans="1:57" x14ac:dyDescent="0.2">
      <c r="A9" s="3">
        <v>41811</v>
      </c>
      <c r="B9" t="s">
        <v>22</v>
      </c>
      <c r="C9">
        <v>5007</v>
      </c>
      <c r="D9" t="s">
        <v>206</v>
      </c>
      <c r="E9" t="s">
        <v>23</v>
      </c>
      <c r="F9" t="s">
        <v>178</v>
      </c>
      <c r="G9" t="s">
        <v>66</v>
      </c>
      <c r="H9">
        <v>1</v>
      </c>
      <c r="I9">
        <v>18</v>
      </c>
      <c r="J9" t="s">
        <v>233</v>
      </c>
      <c r="K9" t="s">
        <v>215</v>
      </c>
      <c r="L9">
        <v>1</v>
      </c>
      <c r="M9">
        <f>SUM(AV9:BE9)</f>
        <v>9</v>
      </c>
      <c r="N9">
        <v>0</v>
      </c>
      <c r="O9" t="s">
        <v>41</v>
      </c>
      <c r="P9" t="s">
        <v>45</v>
      </c>
      <c r="Q9" t="s">
        <v>26</v>
      </c>
      <c r="R9">
        <f>SUM(AL9:AU9)</f>
        <v>16</v>
      </c>
      <c r="S9" t="s">
        <v>39</v>
      </c>
      <c r="T9" t="s">
        <v>39</v>
      </c>
      <c r="U9" t="s">
        <v>33</v>
      </c>
      <c r="X9">
        <v>1</v>
      </c>
      <c r="AM9">
        <v>11</v>
      </c>
      <c r="AN9">
        <v>2</v>
      </c>
      <c r="AO9">
        <v>1</v>
      </c>
      <c r="AP9">
        <v>1</v>
      </c>
      <c r="AS9">
        <v>1</v>
      </c>
      <c r="AV9">
        <v>0.2</v>
      </c>
      <c r="AW9">
        <v>2.2000000000000002</v>
      </c>
      <c r="AX9">
        <v>1.1000000000000001</v>
      </c>
      <c r="AY9">
        <v>0.5</v>
      </c>
      <c r="AZ9">
        <v>1.6</v>
      </c>
      <c r="BC9">
        <v>3.4</v>
      </c>
    </row>
    <row r="10" spans="1:57" x14ac:dyDescent="0.2">
      <c r="A10" s="3">
        <v>41811</v>
      </c>
      <c r="B10" t="s">
        <v>22</v>
      </c>
      <c r="C10">
        <v>5007</v>
      </c>
      <c r="D10" t="s">
        <v>206</v>
      </c>
      <c r="E10" t="s">
        <v>23</v>
      </c>
      <c r="F10" t="s">
        <v>178</v>
      </c>
      <c r="G10" t="s">
        <v>66</v>
      </c>
      <c r="H10">
        <v>1</v>
      </c>
      <c r="I10">
        <v>9</v>
      </c>
      <c r="J10" t="s">
        <v>234</v>
      </c>
      <c r="K10" t="s">
        <v>216</v>
      </c>
      <c r="L10">
        <v>1</v>
      </c>
      <c r="M10">
        <v>11.8</v>
      </c>
      <c r="N10">
        <v>0</v>
      </c>
      <c r="O10" t="s">
        <v>41</v>
      </c>
      <c r="P10" t="s">
        <v>45</v>
      </c>
      <c r="Q10" t="s">
        <v>26</v>
      </c>
      <c r="R10">
        <v>3</v>
      </c>
      <c r="S10" t="s">
        <v>26</v>
      </c>
      <c r="T10" t="s">
        <v>39</v>
      </c>
      <c r="U10" t="s">
        <v>33</v>
      </c>
      <c r="X10">
        <v>1</v>
      </c>
    </row>
    <row r="11" spans="1:57" x14ac:dyDescent="0.2">
      <c r="A11" s="3">
        <v>41811</v>
      </c>
      <c r="B11" t="s">
        <v>22</v>
      </c>
      <c r="C11">
        <v>5007</v>
      </c>
      <c r="D11" t="s">
        <v>206</v>
      </c>
      <c r="E11" t="s">
        <v>23</v>
      </c>
      <c r="F11" t="s">
        <v>178</v>
      </c>
      <c r="G11" t="s">
        <v>66</v>
      </c>
      <c r="H11">
        <v>1</v>
      </c>
      <c r="I11">
        <v>9</v>
      </c>
      <c r="J11" t="s">
        <v>234</v>
      </c>
      <c r="K11" t="s">
        <v>217</v>
      </c>
      <c r="L11">
        <v>0</v>
      </c>
      <c r="M11">
        <f>SUM(AV11:BE11)</f>
        <v>1.1000000000000001</v>
      </c>
      <c r="N11">
        <f>SUM(AL11:AU11)</f>
        <v>2</v>
      </c>
      <c r="O11" t="s">
        <v>31</v>
      </c>
      <c r="P11" t="s">
        <v>198</v>
      </c>
      <c r="Q11" t="s">
        <v>26</v>
      </c>
      <c r="R11">
        <f>N11</f>
        <v>2</v>
      </c>
      <c r="S11" t="s">
        <v>32</v>
      </c>
      <c r="T11" t="s">
        <v>39</v>
      </c>
      <c r="U11" t="s">
        <v>33</v>
      </c>
      <c r="AM11">
        <v>2</v>
      </c>
      <c r="AV11">
        <v>0.2</v>
      </c>
      <c r="AW11">
        <v>0.9</v>
      </c>
    </row>
    <row r="12" spans="1:57" x14ac:dyDescent="0.2">
      <c r="A12" s="3">
        <v>41811</v>
      </c>
      <c r="B12" t="s">
        <v>22</v>
      </c>
      <c r="C12">
        <v>5007</v>
      </c>
      <c r="D12" t="s">
        <v>206</v>
      </c>
      <c r="E12" t="s">
        <v>23</v>
      </c>
      <c r="F12" t="s">
        <v>178</v>
      </c>
      <c r="G12" t="s">
        <v>66</v>
      </c>
      <c r="H12">
        <v>1</v>
      </c>
      <c r="I12">
        <v>13</v>
      </c>
      <c r="J12" t="s">
        <v>235</v>
      </c>
      <c r="K12" t="s">
        <v>218</v>
      </c>
      <c r="L12">
        <v>1</v>
      </c>
      <c r="M12">
        <v>44.7</v>
      </c>
      <c r="N12">
        <v>0</v>
      </c>
      <c r="O12" t="s">
        <v>24</v>
      </c>
      <c r="P12" t="s">
        <v>25</v>
      </c>
      <c r="Q12" t="s">
        <v>26</v>
      </c>
      <c r="R12">
        <v>2</v>
      </c>
      <c r="S12" t="s">
        <v>26</v>
      </c>
      <c r="T12" t="s">
        <v>26</v>
      </c>
      <c r="U12" t="s">
        <v>35</v>
      </c>
      <c r="X12" t="s">
        <v>30</v>
      </c>
      <c r="Y12" t="s">
        <v>30</v>
      </c>
      <c r="Z12" t="s">
        <v>196</v>
      </c>
    </row>
    <row r="13" spans="1:57" x14ac:dyDescent="0.2">
      <c r="A13" s="3">
        <v>41811</v>
      </c>
      <c r="B13" t="s">
        <v>22</v>
      </c>
      <c r="C13">
        <v>5007</v>
      </c>
      <c r="D13" t="s">
        <v>206</v>
      </c>
      <c r="E13" t="s">
        <v>23</v>
      </c>
      <c r="F13" t="s">
        <v>178</v>
      </c>
      <c r="G13" t="s">
        <v>66</v>
      </c>
      <c r="H13">
        <v>1</v>
      </c>
      <c r="I13">
        <v>4</v>
      </c>
      <c r="J13" t="s">
        <v>236</v>
      </c>
      <c r="K13" t="s">
        <v>219</v>
      </c>
      <c r="L13">
        <v>1</v>
      </c>
      <c r="M13">
        <f>SUM(AV13:BE13)</f>
        <v>30.1</v>
      </c>
      <c r="N13">
        <v>0</v>
      </c>
      <c r="O13" t="s">
        <v>24</v>
      </c>
      <c r="P13" t="s">
        <v>25</v>
      </c>
      <c r="Q13" t="s">
        <v>26</v>
      </c>
      <c r="R13">
        <f>SUM(AL13:AU13)</f>
        <v>28</v>
      </c>
      <c r="S13" t="s">
        <v>39</v>
      </c>
      <c r="T13" t="s">
        <v>39</v>
      </c>
      <c r="U13" t="s">
        <v>33</v>
      </c>
      <c r="AM13">
        <v>17</v>
      </c>
      <c r="AN13">
        <v>6</v>
      </c>
      <c r="AO13">
        <v>1</v>
      </c>
      <c r="AP13">
        <v>3</v>
      </c>
      <c r="AR13">
        <v>1</v>
      </c>
      <c r="AV13">
        <v>3.7</v>
      </c>
      <c r="AW13">
        <v>10.4</v>
      </c>
      <c r="AX13">
        <v>5.3</v>
      </c>
      <c r="AY13">
        <v>1.3</v>
      </c>
      <c r="AZ13">
        <v>6.2</v>
      </c>
      <c r="BB13">
        <v>3.2</v>
      </c>
    </row>
    <row r="14" spans="1:57" x14ac:dyDescent="0.2">
      <c r="A14" s="3">
        <v>41811</v>
      </c>
      <c r="B14" t="s">
        <v>22</v>
      </c>
      <c r="C14">
        <v>5007</v>
      </c>
      <c r="D14" t="s">
        <v>206</v>
      </c>
      <c r="E14" t="s">
        <v>23</v>
      </c>
      <c r="F14" t="s">
        <v>178</v>
      </c>
      <c r="G14" t="s">
        <v>66</v>
      </c>
      <c r="H14">
        <v>1</v>
      </c>
      <c r="I14">
        <v>14</v>
      </c>
      <c r="J14" t="s">
        <v>50</v>
      </c>
      <c r="K14" t="s">
        <v>220</v>
      </c>
      <c r="L14">
        <v>1</v>
      </c>
      <c r="M14">
        <f>15.2+1.7</f>
        <v>16.899999999999999</v>
      </c>
      <c r="N14">
        <v>0</v>
      </c>
      <c r="O14" t="s">
        <v>24</v>
      </c>
      <c r="P14" t="s">
        <v>36</v>
      </c>
      <c r="Q14" t="s">
        <v>26</v>
      </c>
      <c r="R14">
        <v>2</v>
      </c>
      <c r="S14" t="s">
        <v>26</v>
      </c>
      <c r="T14" t="s">
        <v>26</v>
      </c>
      <c r="U14" t="s">
        <v>35</v>
      </c>
      <c r="W14" t="s">
        <v>30</v>
      </c>
      <c r="X14" t="s">
        <v>30</v>
      </c>
      <c r="Y14" t="s">
        <v>30</v>
      </c>
    </row>
    <row r="15" spans="1:57" x14ac:dyDescent="0.2">
      <c r="A15" s="3">
        <v>41811</v>
      </c>
      <c r="B15" t="s">
        <v>22</v>
      </c>
      <c r="C15">
        <v>5007</v>
      </c>
      <c r="D15" t="s">
        <v>206</v>
      </c>
      <c r="E15" t="s">
        <v>23</v>
      </c>
      <c r="F15" t="s">
        <v>178</v>
      </c>
      <c r="G15" t="s">
        <v>66</v>
      </c>
      <c r="H15">
        <v>1</v>
      </c>
      <c r="I15">
        <v>5</v>
      </c>
      <c r="J15" t="s">
        <v>237</v>
      </c>
      <c r="K15" t="s">
        <v>221</v>
      </c>
      <c r="L15">
        <v>1</v>
      </c>
      <c r="M15">
        <v>10.9</v>
      </c>
      <c r="N15">
        <v>0</v>
      </c>
      <c r="O15" t="s">
        <v>24</v>
      </c>
      <c r="P15" t="s">
        <v>37</v>
      </c>
      <c r="Q15" t="s">
        <v>26</v>
      </c>
      <c r="R15">
        <v>3</v>
      </c>
      <c r="S15" t="s">
        <v>26</v>
      </c>
      <c r="T15" t="s">
        <v>26</v>
      </c>
      <c r="U15" t="s">
        <v>28</v>
      </c>
      <c r="Y15" t="s">
        <v>30</v>
      </c>
    </row>
    <row r="16" spans="1:57" x14ac:dyDescent="0.2">
      <c r="A16" s="3">
        <v>41811</v>
      </c>
      <c r="B16" t="s">
        <v>22</v>
      </c>
      <c r="C16">
        <v>5007</v>
      </c>
      <c r="D16" t="s">
        <v>206</v>
      </c>
      <c r="E16" t="s">
        <v>23</v>
      </c>
      <c r="F16" t="s">
        <v>178</v>
      </c>
      <c r="G16" t="s">
        <v>66</v>
      </c>
      <c r="H16">
        <v>1</v>
      </c>
      <c r="I16">
        <v>5</v>
      </c>
      <c r="J16" t="s">
        <v>237</v>
      </c>
      <c r="K16" t="s">
        <v>222</v>
      </c>
      <c r="L16">
        <v>0</v>
      </c>
      <c r="M16">
        <f>SUM(AV16:BE16)</f>
        <v>1</v>
      </c>
      <c r="N16">
        <f>SUM(AL16:AU16)</f>
        <v>1</v>
      </c>
      <c r="O16" t="s">
        <v>31</v>
      </c>
      <c r="P16" t="s">
        <v>97</v>
      </c>
      <c r="Q16" t="s">
        <v>26</v>
      </c>
      <c r="R16">
        <f>N16</f>
        <v>1</v>
      </c>
      <c r="S16" t="s">
        <v>32</v>
      </c>
      <c r="T16" t="s">
        <v>26</v>
      </c>
      <c r="U16" t="s">
        <v>28</v>
      </c>
      <c r="AM16">
        <v>1</v>
      </c>
      <c r="AV16">
        <v>0.7</v>
      </c>
      <c r="AW16">
        <v>0.3</v>
      </c>
    </row>
    <row r="17" spans="1:53" x14ac:dyDescent="0.2">
      <c r="A17" s="3">
        <v>41811</v>
      </c>
      <c r="B17" t="s">
        <v>22</v>
      </c>
      <c r="C17">
        <v>5007</v>
      </c>
      <c r="D17" t="s">
        <v>206</v>
      </c>
      <c r="E17" t="s">
        <v>23</v>
      </c>
      <c r="F17" t="s">
        <v>178</v>
      </c>
      <c r="G17" t="s">
        <v>66</v>
      </c>
      <c r="H17">
        <v>1</v>
      </c>
      <c r="I17">
        <v>15</v>
      </c>
      <c r="J17" t="s">
        <v>49</v>
      </c>
      <c r="K17" t="s">
        <v>223</v>
      </c>
      <c r="L17">
        <v>1</v>
      </c>
      <c r="M17">
        <v>12.4</v>
      </c>
      <c r="N17">
        <v>0</v>
      </c>
      <c r="O17" t="s">
        <v>24</v>
      </c>
      <c r="P17" t="s">
        <v>37</v>
      </c>
      <c r="Q17" t="s">
        <v>26</v>
      </c>
      <c r="R17">
        <v>2</v>
      </c>
      <c r="S17" t="s">
        <v>26</v>
      </c>
      <c r="T17" t="s">
        <v>26</v>
      </c>
      <c r="U17" t="s">
        <v>35</v>
      </c>
      <c r="W17" t="s">
        <v>30</v>
      </c>
      <c r="X17" t="s">
        <v>30</v>
      </c>
      <c r="Y17" t="s">
        <v>30</v>
      </c>
    </row>
    <row r="18" spans="1:53" x14ac:dyDescent="0.2">
      <c r="A18" s="3">
        <v>41811</v>
      </c>
      <c r="B18" t="s">
        <v>22</v>
      </c>
      <c r="C18">
        <v>5007</v>
      </c>
      <c r="D18" t="s">
        <v>206</v>
      </c>
      <c r="E18" t="s">
        <v>23</v>
      </c>
      <c r="F18" t="s">
        <v>178</v>
      </c>
      <c r="G18" t="s">
        <v>66</v>
      </c>
      <c r="H18">
        <v>1</v>
      </c>
      <c r="I18">
        <v>6</v>
      </c>
      <c r="J18" t="s">
        <v>238</v>
      </c>
      <c r="K18" t="s">
        <v>224</v>
      </c>
      <c r="L18">
        <v>1</v>
      </c>
      <c r="M18">
        <v>17.100000000000001</v>
      </c>
      <c r="N18">
        <v>0</v>
      </c>
      <c r="O18" t="s">
        <v>24</v>
      </c>
      <c r="P18" t="s">
        <v>36</v>
      </c>
      <c r="Q18" t="s">
        <v>26</v>
      </c>
      <c r="R18">
        <v>3</v>
      </c>
      <c r="S18" t="s">
        <v>26</v>
      </c>
      <c r="T18" t="s">
        <v>26</v>
      </c>
      <c r="U18" t="s">
        <v>28</v>
      </c>
      <c r="W18" t="s">
        <v>30</v>
      </c>
      <c r="X18" t="s">
        <v>30</v>
      </c>
      <c r="Y18" t="s">
        <v>30</v>
      </c>
    </row>
    <row r="19" spans="1:53" x14ac:dyDescent="0.2">
      <c r="A19" s="3">
        <v>41811</v>
      </c>
      <c r="B19" t="s">
        <v>22</v>
      </c>
      <c r="C19">
        <v>5007</v>
      </c>
      <c r="D19" t="s">
        <v>206</v>
      </c>
      <c r="E19" t="s">
        <v>23</v>
      </c>
      <c r="F19" t="s">
        <v>178</v>
      </c>
      <c r="G19" t="s">
        <v>66</v>
      </c>
      <c r="H19">
        <v>1</v>
      </c>
      <c r="I19" t="s">
        <v>239</v>
      </c>
      <c r="J19" t="s">
        <v>240</v>
      </c>
      <c r="K19" t="s">
        <v>225</v>
      </c>
      <c r="L19">
        <v>1</v>
      </c>
      <c r="M19">
        <v>3.3</v>
      </c>
      <c r="N19">
        <v>0</v>
      </c>
      <c r="O19" t="s">
        <v>146</v>
      </c>
      <c r="P19" t="s">
        <v>147</v>
      </c>
      <c r="Q19" t="s">
        <v>26</v>
      </c>
      <c r="R19">
        <v>1</v>
      </c>
      <c r="S19" t="s">
        <v>39</v>
      </c>
      <c r="T19" t="s">
        <v>26</v>
      </c>
      <c r="U19" t="s">
        <v>35</v>
      </c>
      <c r="AA19">
        <v>1</v>
      </c>
      <c r="AB19">
        <v>1</v>
      </c>
      <c r="AC19">
        <v>1</v>
      </c>
      <c r="AD19">
        <v>1</v>
      </c>
    </row>
    <row r="20" spans="1:53" x14ac:dyDescent="0.2">
      <c r="A20" s="3">
        <v>41811</v>
      </c>
      <c r="B20" t="s">
        <v>22</v>
      </c>
      <c r="C20">
        <v>5007</v>
      </c>
      <c r="D20" t="s">
        <v>206</v>
      </c>
      <c r="E20" t="s">
        <v>23</v>
      </c>
      <c r="F20" t="s">
        <v>178</v>
      </c>
      <c r="G20" t="s">
        <v>66</v>
      </c>
      <c r="H20">
        <v>1</v>
      </c>
      <c r="I20">
        <v>22</v>
      </c>
      <c r="J20" t="s">
        <v>153</v>
      </c>
      <c r="K20" t="s">
        <v>226</v>
      </c>
      <c r="L20">
        <v>0</v>
      </c>
      <c r="M20">
        <f>SUM(AV20:BE20)</f>
        <v>13.1</v>
      </c>
      <c r="N20">
        <f>SUM(AL20:AU20)</f>
        <v>27</v>
      </c>
      <c r="O20" t="s">
        <v>31</v>
      </c>
      <c r="P20" t="s">
        <v>244</v>
      </c>
      <c r="Q20" t="s">
        <v>26</v>
      </c>
      <c r="R20">
        <f>N20</f>
        <v>27</v>
      </c>
      <c r="S20" t="s">
        <v>32</v>
      </c>
      <c r="T20" t="s">
        <v>39</v>
      </c>
      <c r="U20" t="s">
        <v>33</v>
      </c>
      <c r="AM20">
        <v>23</v>
      </c>
      <c r="AN20">
        <v>4</v>
      </c>
      <c r="AV20">
        <v>4.9000000000000004</v>
      </c>
      <c r="AW20">
        <v>5.6</v>
      </c>
      <c r="AX20">
        <v>2.6</v>
      </c>
    </row>
    <row r="21" spans="1:53" x14ac:dyDescent="0.2">
      <c r="A21" s="3">
        <v>41811</v>
      </c>
      <c r="B21" t="s">
        <v>22</v>
      </c>
      <c r="C21">
        <v>5007</v>
      </c>
      <c r="D21" t="s">
        <v>206</v>
      </c>
      <c r="E21" t="s">
        <v>23</v>
      </c>
      <c r="F21" t="s">
        <v>178</v>
      </c>
      <c r="G21" t="s">
        <v>66</v>
      </c>
      <c r="H21">
        <v>1</v>
      </c>
      <c r="I21">
        <v>22</v>
      </c>
      <c r="J21" t="s">
        <v>153</v>
      </c>
      <c r="K21" t="s">
        <v>227</v>
      </c>
      <c r="L21">
        <v>3</v>
      </c>
      <c r="M21">
        <v>3.3</v>
      </c>
      <c r="N21">
        <v>0</v>
      </c>
      <c r="O21" t="s">
        <v>155</v>
      </c>
      <c r="P21" t="s">
        <v>245</v>
      </c>
      <c r="Q21" t="s">
        <v>26</v>
      </c>
      <c r="R21">
        <v>4</v>
      </c>
      <c r="S21" t="s">
        <v>26</v>
      </c>
      <c r="T21" t="s">
        <v>26</v>
      </c>
      <c r="U21" t="s">
        <v>35</v>
      </c>
      <c r="V21">
        <v>1</v>
      </c>
      <c r="W21">
        <v>1</v>
      </c>
    </row>
    <row r="22" spans="1:53" x14ac:dyDescent="0.2">
      <c r="A22" s="3">
        <v>41811</v>
      </c>
      <c r="B22" t="s">
        <v>22</v>
      </c>
      <c r="C22">
        <v>5007</v>
      </c>
      <c r="D22" t="s">
        <v>206</v>
      </c>
      <c r="E22" t="s">
        <v>23</v>
      </c>
      <c r="F22" t="s">
        <v>178</v>
      </c>
      <c r="G22" t="s">
        <v>66</v>
      </c>
      <c r="H22">
        <v>1</v>
      </c>
      <c r="I22">
        <v>22</v>
      </c>
      <c r="J22" t="s">
        <v>153</v>
      </c>
      <c r="K22" t="s">
        <v>228</v>
      </c>
      <c r="L22">
        <v>3</v>
      </c>
      <c r="M22">
        <v>4.0999999999999996</v>
      </c>
      <c r="N22">
        <v>0</v>
      </c>
      <c r="O22" t="s">
        <v>159</v>
      </c>
      <c r="P22" t="s">
        <v>162</v>
      </c>
      <c r="Q22" t="s">
        <v>26</v>
      </c>
      <c r="R22">
        <v>3</v>
      </c>
      <c r="S22" t="s">
        <v>40</v>
      </c>
      <c r="T22" t="s">
        <v>26</v>
      </c>
      <c r="U22" t="s">
        <v>163</v>
      </c>
      <c r="X22">
        <v>1</v>
      </c>
    </row>
    <row r="23" spans="1:53" x14ac:dyDescent="0.2">
      <c r="A23" s="3">
        <v>41811</v>
      </c>
      <c r="B23" t="s">
        <v>22</v>
      </c>
      <c r="C23">
        <v>5007</v>
      </c>
      <c r="D23" t="s">
        <v>206</v>
      </c>
      <c r="E23" t="s">
        <v>23</v>
      </c>
      <c r="F23" t="s">
        <v>178</v>
      </c>
      <c r="G23" t="s">
        <v>66</v>
      </c>
      <c r="H23">
        <v>1</v>
      </c>
      <c r="I23">
        <v>22</v>
      </c>
      <c r="J23" t="s">
        <v>153</v>
      </c>
      <c r="K23" t="s">
        <v>229</v>
      </c>
      <c r="L23">
        <v>0</v>
      </c>
      <c r="M23">
        <f>SUM(AV23:BE23)</f>
        <v>12.6</v>
      </c>
      <c r="N23">
        <f>SUM(AL23:AU23)</f>
        <v>14</v>
      </c>
      <c r="O23" t="s">
        <v>31</v>
      </c>
      <c r="P23" t="s">
        <v>166</v>
      </c>
      <c r="Q23" t="s">
        <v>26</v>
      </c>
      <c r="R23">
        <f>N23</f>
        <v>14</v>
      </c>
      <c r="S23" t="s">
        <v>32</v>
      </c>
      <c r="T23" t="s">
        <v>39</v>
      </c>
      <c r="U23" t="s">
        <v>33</v>
      </c>
      <c r="AM23">
        <v>13</v>
      </c>
      <c r="AN23">
        <v>1</v>
      </c>
      <c r="AV23">
        <f>0.5+0.2</f>
        <v>0.7</v>
      </c>
      <c r="AW23">
        <f>8.4+2.4</f>
        <v>10.8</v>
      </c>
      <c r="AX23">
        <v>1.1000000000000001</v>
      </c>
    </row>
    <row r="24" spans="1:53" x14ac:dyDescent="0.2">
      <c r="A24" s="3">
        <v>41811</v>
      </c>
      <c r="B24" t="s">
        <v>22</v>
      </c>
      <c r="C24">
        <v>5007</v>
      </c>
      <c r="D24" t="s">
        <v>206</v>
      </c>
      <c r="E24" t="s">
        <v>23</v>
      </c>
      <c r="F24" t="s">
        <v>178</v>
      </c>
      <c r="G24" t="s">
        <v>66</v>
      </c>
      <c r="H24">
        <v>1</v>
      </c>
      <c r="I24">
        <v>21</v>
      </c>
      <c r="J24" t="s">
        <v>169</v>
      </c>
      <c r="K24" t="s">
        <v>241</v>
      </c>
      <c r="L24">
        <v>0</v>
      </c>
      <c r="M24">
        <f>SUM(AV24:BE24)</f>
        <v>4</v>
      </c>
      <c r="N24">
        <f>SUM(AL24:AU24)</f>
        <v>5</v>
      </c>
      <c r="O24" t="s">
        <v>31</v>
      </c>
      <c r="P24" t="s">
        <v>205</v>
      </c>
      <c r="Q24" t="s">
        <v>26</v>
      </c>
      <c r="R24">
        <f>N24</f>
        <v>5</v>
      </c>
      <c r="S24" t="s">
        <v>32</v>
      </c>
      <c r="T24" t="s">
        <v>39</v>
      </c>
      <c r="U24" t="s">
        <v>33</v>
      </c>
      <c r="AM24">
        <v>2</v>
      </c>
      <c r="AN24">
        <v>2</v>
      </c>
      <c r="AO24">
        <v>1</v>
      </c>
      <c r="AV24">
        <v>0.2</v>
      </c>
      <c r="AW24">
        <v>0.8</v>
      </c>
      <c r="AX24">
        <v>1.6</v>
      </c>
      <c r="AY24">
        <v>1.4</v>
      </c>
    </row>
    <row r="25" spans="1:53" x14ac:dyDescent="0.2">
      <c r="A25" s="3">
        <v>41811</v>
      </c>
      <c r="B25" t="s">
        <v>22</v>
      </c>
      <c r="C25">
        <v>5007</v>
      </c>
      <c r="D25" t="s">
        <v>206</v>
      </c>
      <c r="E25" t="s">
        <v>23</v>
      </c>
      <c r="F25" t="s">
        <v>178</v>
      </c>
      <c r="G25" t="s">
        <v>66</v>
      </c>
      <c r="H25">
        <v>1</v>
      </c>
      <c r="I25">
        <v>1</v>
      </c>
      <c r="J25" t="s">
        <v>171</v>
      </c>
      <c r="K25" t="s">
        <v>242</v>
      </c>
      <c r="L25">
        <v>0</v>
      </c>
      <c r="M25" s="7">
        <f>SUM(AV25:BE25)</f>
        <v>90.5</v>
      </c>
      <c r="N25" s="7">
        <f>SUM(AL25:AU25)</f>
        <v>53</v>
      </c>
      <c r="O25" t="s">
        <v>31</v>
      </c>
      <c r="P25" t="s">
        <v>173</v>
      </c>
      <c r="Q25" t="s">
        <v>26</v>
      </c>
      <c r="R25">
        <f>N25</f>
        <v>53</v>
      </c>
      <c r="S25" t="s">
        <v>32</v>
      </c>
      <c r="T25" t="s">
        <v>39</v>
      </c>
      <c r="U25" t="s">
        <v>33</v>
      </c>
      <c r="AM25">
        <v>29</v>
      </c>
      <c r="AN25">
        <v>14</v>
      </c>
      <c r="AO25">
        <v>5</v>
      </c>
      <c r="AP25">
        <v>2</v>
      </c>
      <c r="AQ25">
        <v>3</v>
      </c>
      <c r="AV25" t="s">
        <v>246</v>
      </c>
      <c r="AW25">
        <f>24.8+0.9</f>
        <v>25.7</v>
      </c>
      <c r="AX25">
        <f>17.4+4.9</f>
        <v>22.299999999999997</v>
      </c>
      <c r="AY25">
        <v>9.8000000000000007</v>
      </c>
      <c r="AZ25">
        <f>5.1+7.4</f>
        <v>12.5</v>
      </c>
      <c r="BA25">
        <f>10.5+9.7</f>
        <v>20.2</v>
      </c>
    </row>
    <row r="26" spans="1:53" s="7" customFormat="1" x14ac:dyDescent="0.2">
      <c r="A26" s="8">
        <v>41813</v>
      </c>
      <c r="B26" s="7" t="s">
        <v>22</v>
      </c>
      <c r="C26" s="7">
        <v>5007</v>
      </c>
      <c r="D26" s="7" t="s">
        <v>206</v>
      </c>
      <c r="E26" s="7" t="s">
        <v>23</v>
      </c>
      <c r="F26" s="7" t="s">
        <v>178</v>
      </c>
      <c r="G26" s="7" t="s">
        <v>66</v>
      </c>
      <c r="H26" s="7">
        <v>1</v>
      </c>
      <c r="I26" s="7">
        <v>1</v>
      </c>
      <c r="J26" s="7" t="s">
        <v>171</v>
      </c>
      <c r="K26" s="7" t="s">
        <v>243</v>
      </c>
      <c r="L26" s="7">
        <v>1</v>
      </c>
      <c r="M26" s="7">
        <v>0.4</v>
      </c>
      <c r="O26" s="7" t="s">
        <v>155</v>
      </c>
      <c r="P26" s="7" t="s">
        <v>252</v>
      </c>
      <c r="Q26" s="7" t="s">
        <v>26</v>
      </c>
      <c r="R26" s="7">
        <v>1</v>
      </c>
      <c r="S26" s="7" t="s">
        <v>40</v>
      </c>
      <c r="T26" s="7" t="s">
        <v>26</v>
      </c>
      <c r="U26" s="7" t="s">
        <v>163</v>
      </c>
    </row>
    <row r="27" spans="1:53" x14ac:dyDescent="0.2">
      <c r="A27" s="8">
        <v>41813</v>
      </c>
      <c r="B27" s="7" t="s">
        <v>22</v>
      </c>
      <c r="C27" s="7">
        <v>5007</v>
      </c>
      <c r="D27" s="7" t="s">
        <v>206</v>
      </c>
      <c r="E27" s="7" t="s">
        <v>23</v>
      </c>
      <c r="F27" s="7" t="s">
        <v>178</v>
      </c>
      <c r="G27" s="7" t="s">
        <v>66</v>
      </c>
      <c r="H27" s="7">
        <v>1</v>
      </c>
      <c r="I27" s="7">
        <v>1</v>
      </c>
      <c r="J27" s="7" t="s">
        <v>171</v>
      </c>
      <c r="K27" t="s">
        <v>247</v>
      </c>
      <c r="L27" s="7">
        <v>1</v>
      </c>
      <c r="M27" s="7">
        <v>0.3</v>
      </c>
      <c r="N27" s="7">
        <v>0</v>
      </c>
      <c r="O27" s="7" t="s">
        <v>159</v>
      </c>
      <c r="P27" s="7" t="s">
        <v>160</v>
      </c>
      <c r="Q27" s="7" t="s">
        <v>26</v>
      </c>
      <c r="R27">
        <v>1</v>
      </c>
      <c r="S27" s="7" t="s">
        <v>40</v>
      </c>
      <c r="T27" s="7" t="s">
        <v>26</v>
      </c>
      <c r="U27" s="7" t="s">
        <v>163</v>
      </c>
      <c r="Y27">
        <v>1</v>
      </c>
    </row>
    <row r="28" spans="1:53" x14ac:dyDescent="0.2">
      <c r="A28" s="8">
        <v>41813</v>
      </c>
      <c r="B28" s="7" t="s">
        <v>22</v>
      </c>
      <c r="C28" s="7">
        <v>5007</v>
      </c>
      <c r="D28" s="7" t="s">
        <v>206</v>
      </c>
      <c r="E28" s="7" t="s">
        <v>23</v>
      </c>
      <c r="F28" s="7" t="s">
        <v>178</v>
      </c>
      <c r="G28" s="7" t="s">
        <v>66</v>
      </c>
      <c r="H28" s="7">
        <v>1</v>
      </c>
      <c r="I28" s="7">
        <v>1</v>
      </c>
      <c r="J28" s="7" t="s">
        <v>171</v>
      </c>
      <c r="K28" t="s">
        <v>248</v>
      </c>
      <c r="L28" s="7">
        <v>1</v>
      </c>
      <c r="M28" s="7">
        <v>0.5</v>
      </c>
      <c r="N28" s="7">
        <v>0</v>
      </c>
      <c r="O28" s="7" t="s">
        <v>159</v>
      </c>
      <c r="P28" s="7" t="s">
        <v>167</v>
      </c>
      <c r="Q28" s="7" t="s">
        <v>26</v>
      </c>
      <c r="R28">
        <v>1</v>
      </c>
      <c r="S28" s="7" t="s">
        <v>40</v>
      </c>
      <c r="T28" s="7" t="s">
        <v>26</v>
      </c>
      <c r="U28" s="7" t="s">
        <v>163</v>
      </c>
      <c r="Z28">
        <v>1</v>
      </c>
    </row>
    <row r="29" spans="1:53" x14ac:dyDescent="0.2">
      <c r="A29" s="8">
        <v>41813</v>
      </c>
      <c r="B29" s="7" t="s">
        <v>22</v>
      </c>
      <c r="C29" s="7">
        <v>5007</v>
      </c>
      <c r="D29" s="7" t="s">
        <v>206</v>
      </c>
      <c r="E29" s="7" t="s">
        <v>23</v>
      </c>
      <c r="F29" s="7" t="s">
        <v>178</v>
      </c>
      <c r="G29" s="7" t="s">
        <v>66</v>
      </c>
      <c r="H29" s="7">
        <v>1</v>
      </c>
      <c r="I29" s="7">
        <v>1</v>
      </c>
      <c r="J29" s="7" t="s">
        <v>171</v>
      </c>
      <c r="K29" s="7" t="s">
        <v>249</v>
      </c>
      <c r="L29" s="7">
        <v>1</v>
      </c>
      <c r="M29" s="7">
        <v>0.8</v>
      </c>
      <c r="N29" s="7">
        <v>0</v>
      </c>
      <c r="O29" s="7" t="s">
        <v>38</v>
      </c>
      <c r="P29" s="7" t="s">
        <v>253</v>
      </c>
      <c r="Q29" s="7" t="s">
        <v>26</v>
      </c>
      <c r="R29">
        <v>1</v>
      </c>
      <c r="S29" s="7" t="s">
        <v>40</v>
      </c>
      <c r="T29" s="7" t="s">
        <v>39</v>
      </c>
      <c r="U29" s="7" t="s">
        <v>33</v>
      </c>
      <c r="X29">
        <v>1</v>
      </c>
    </row>
    <row r="30" spans="1:53" x14ac:dyDescent="0.2">
      <c r="A30" s="8">
        <v>41813</v>
      </c>
      <c r="B30" s="7" t="s">
        <v>22</v>
      </c>
      <c r="C30" s="7">
        <v>5007</v>
      </c>
      <c r="D30" s="7" t="s">
        <v>206</v>
      </c>
      <c r="E30" s="7" t="s">
        <v>23</v>
      </c>
      <c r="F30" s="7" t="s">
        <v>178</v>
      </c>
      <c r="G30" s="7" t="s">
        <v>66</v>
      </c>
      <c r="H30" s="7">
        <v>1</v>
      </c>
      <c r="I30" s="7">
        <v>1</v>
      </c>
      <c r="J30" s="7" t="s">
        <v>171</v>
      </c>
      <c r="K30" s="7" t="s">
        <v>250</v>
      </c>
      <c r="L30" s="7" t="e">
        <f>#REF!</f>
        <v>#REF!</v>
      </c>
      <c r="M30" s="7">
        <v>92.2</v>
      </c>
      <c r="N30" s="7">
        <v>0</v>
      </c>
      <c r="O30" s="7" t="s">
        <v>172</v>
      </c>
      <c r="P30" s="7" t="s">
        <v>174</v>
      </c>
      <c r="Q30" s="7" t="s">
        <v>26</v>
      </c>
      <c r="R30">
        <v>13</v>
      </c>
      <c r="S30" s="7" t="s">
        <v>39</v>
      </c>
      <c r="T30" s="7" t="s">
        <v>26</v>
      </c>
      <c r="U30" s="7" t="s">
        <v>163</v>
      </c>
      <c r="X30">
        <v>1</v>
      </c>
      <c r="Y30">
        <v>1</v>
      </c>
      <c r="Z30">
        <v>1</v>
      </c>
      <c r="AA30">
        <v>1</v>
      </c>
      <c r="AB30">
        <v>1</v>
      </c>
      <c r="AD30">
        <v>1</v>
      </c>
      <c r="AF30">
        <v>1</v>
      </c>
    </row>
    <row r="31" spans="1:53" x14ac:dyDescent="0.2">
      <c r="A31" s="8">
        <v>41813</v>
      </c>
      <c r="B31" s="7" t="s">
        <v>22</v>
      </c>
      <c r="C31" s="7">
        <v>5007</v>
      </c>
      <c r="D31" s="7" t="s">
        <v>206</v>
      </c>
      <c r="E31" s="7" t="s">
        <v>23</v>
      </c>
      <c r="F31" s="7" t="s">
        <v>178</v>
      </c>
      <c r="G31" s="7" t="s">
        <v>66</v>
      </c>
      <c r="H31" s="7">
        <v>1</v>
      </c>
      <c r="I31" s="7">
        <v>1</v>
      </c>
      <c r="J31" s="7" t="s">
        <v>171</v>
      </c>
      <c r="K31" s="7" t="s">
        <v>251</v>
      </c>
      <c r="L31" s="7">
        <v>0.5</v>
      </c>
      <c r="M31" s="7">
        <v>0.3</v>
      </c>
      <c r="N31" s="7">
        <v>0</v>
      </c>
      <c r="O31" s="7" t="s">
        <v>172</v>
      </c>
      <c r="P31" s="7" t="s">
        <v>175</v>
      </c>
      <c r="Q31" s="7" t="s">
        <v>26</v>
      </c>
      <c r="R31">
        <v>1</v>
      </c>
      <c r="S31" s="7" t="s">
        <v>40</v>
      </c>
      <c r="T31" s="7" t="s">
        <v>26</v>
      </c>
      <c r="U31" s="7" t="s">
        <v>28</v>
      </c>
      <c r="Z31">
        <v>1</v>
      </c>
    </row>
    <row r="32" spans="1:53" s="15" customFormat="1" x14ac:dyDescent="0.2">
      <c r="A32" s="13">
        <v>41813</v>
      </c>
      <c r="B32" s="14" t="s">
        <v>22</v>
      </c>
      <c r="C32" s="14">
        <v>5007</v>
      </c>
      <c r="D32" s="14" t="s">
        <v>206</v>
      </c>
      <c r="E32" s="14" t="s">
        <v>23</v>
      </c>
      <c r="F32" s="14" t="s">
        <v>178</v>
      </c>
      <c r="G32" s="14" t="s">
        <v>66</v>
      </c>
      <c r="H32" s="14">
        <v>1</v>
      </c>
      <c r="I32" s="15">
        <v>2</v>
      </c>
      <c r="J32" s="15" t="s">
        <v>23</v>
      </c>
      <c r="K32" s="15" t="s">
        <v>449</v>
      </c>
      <c r="L32" s="15">
        <v>1</v>
      </c>
      <c r="M32" s="15">
        <v>0.8</v>
      </c>
      <c r="N32" s="15">
        <v>0</v>
      </c>
      <c r="O32" s="15" t="s">
        <v>38</v>
      </c>
      <c r="P32" s="15" t="s">
        <v>254</v>
      </c>
      <c r="Q32" s="15" t="s">
        <v>26</v>
      </c>
      <c r="R32" s="15">
        <v>1</v>
      </c>
      <c r="S32" s="15" t="s">
        <v>40</v>
      </c>
      <c r="T32" s="15" t="s">
        <v>39</v>
      </c>
      <c r="U32" s="15" t="s">
        <v>33</v>
      </c>
      <c r="X32" s="15">
        <v>1</v>
      </c>
    </row>
    <row r="33" spans="1:50" s="15" customFormat="1" x14ac:dyDescent="0.2">
      <c r="A33" s="13">
        <v>41813</v>
      </c>
      <c r="B33" s="14" t="s">
        <v>22</v>
      </c>
      <c r="C33" s="14">
        <v>5007</v>
      </c>
      <c r="D33" s="14" t="s">
        <v>206</v>
      </c>
      <c r="E33" s="14" t="s">
        <v>23</v>
      </c>
      <c r="F33" s="14" t="s">
        <v>178</v>
      </c>
      <c r="G33" s="14" t="s">
        <v>66</v>
      </c>
      <c r="H33" s="14">
        <v>1</v>
      </c>
      <c r="I33" s="15">
        <v>2</v>
      </c>
      <c r="J33" s="15" t="s">
        <v>23</v>
      </c>
      <c r="K33" s="15" t="s">
        <v>450</v>
      </c>
      <c r="L33" s="15">
        <v>0</v>
      </c>
      <c r="M33" s="15">
        <f>SUM(AV33:BE33)</f>
        <v>2.1</v>
      </c>
      <c r="N33" s="15">
        <f>SUM(AL33:AU33)</f>
        <v>2</v>
      </c>
      <c r="O33" s="15" t="s">
        <v>31</v>
      </c>
      <c r="P33" s="15" t="s">
        <v>244</v>
      </c>
      <c r="Q33" s="15" t="s">
        <v>26</v>
      </c>
      <c r="R33" s="15">
        <f>N33</f>
        <v>2</v>
      </c>
      <c r="S33" s="15" t="s">
        <v>32</v>
      </c>
      <c r="T33" s="15" t="s">
        <v>39</v>
      </c>
      <c r="U33" s="15" t="s">
        <v>33</v>
      </c>
      <c r="X33" s="15">
        <v>1</v>
      </c>
      <c r="AM33" s="15">
        <v>2</v>
      </c>
      <c r="AW33" s="15">
        <v>2.1</v>
      </c>
    </row>
    <row r="34" spans="1:50" s="15" customFormat="1" x14ac:dyDescent="0.2">
      <c r="A34" s="13">
        <v>41813</v>
      </c>
      <c r="B34" s="14" t="s">
        <v>22</v>
      </c>
      <c r="C34" s="14">
        <v>5007</v>
      </c>
      <c r="D34" s="14" t="s">
        <v>206</v>
      </c>
      <c r="E34" s="14" t="s">
        <v>23</v>
      </c>
      <c r="F34" s="14" t="s">
        <v>178</v>
      </c>
      <c r="G34" s="14" t="s">
        <v>66</v>
      </c>
      <c r="H34" s="14">
        <v>1</v>
      </c>
      <c r="I34" s="15">
        <v>2</v>
      </c>
      <c r="J34" s="15" t="s">
        <v>23</v>
      </c>
      <c r="K34" s="15" t="s">
        <v>451</v>
      </c>
      <c r="L34" s="15">
        <v>1</v>
      </c>
      <c r="M34" s="15">
        <v>1.6</v>
      </c>
      <c r="N34" s="15">
        <v>0</v>
      </c>
      <c r="O34" s="15" t="s">
        <v>146</v>
      </c>
      <c r="P34" s="15" t="s">
        <v>149</v>
      </c>
      <c r="Q34" s="15" t="s">
        <v>26</v>
      </c>
      <c r="R34" s="15">
        <v>1</v>
      </c>
      <c r="S34" s="15" t="s">
        <v>40</v>
      </c>
      <c r="T34" s="15" t="s">
        <v>26</v>
      </c>
      <c r="U34" s="15" t="s">
        <v>28</v>
      </c>
      <c r="Y34" s="15">
        <v>1</v>
      </c>
      <c r="Z34" s="15">
        <v>1</v>
      </c>
    </row>
    <row r="35" spans="1:50" s="15" customFormat="1" x14ac:dyDescent="0.2">
      <c r="A35" s="13">
        <v>41813</v>
      </c>
      <c r="B35" s="14" t="s">
        <v>22</v>
      </c>
      <c r="C35" s="14">
        <v>5007</v>
      </c>
      <c r="D35" s="14" t="s">
        <v>206</v>
      </c>
      <c r="E35" s="14" t="s">
        <v>23</v>
      </c>
      <c r="F35" s="14" t="s">
        <v>178</v>
      </c>
      <c r="G35" s="14" t="s">
        <v>66</v>
      </c>
      <c r="H35" s="14">
        <v>1</v>
      </c>
      <c r="I35" s="15">
        <v>2</v>
      </c>
      <c r="J35" s="15" t="s">
        <v>23</v>
      </c>
      <c r="K35" s="15" t="s">
        <v>452</v>
      </c>
      <c r="L35" s="15">
        <v>0</v>
      </c>
      <c r="M35" s="15">
        <v>1.6</v>
      </c>
      <c r="N35" s="15">
        <v>0</v>
      </c>
      <c r="O35" s="15" t="s">
        <v>172</v>
      </c>
      <c r="P35" s="15" t="s">
        <v>175</v>
      </c>
      <c r="Q35" s="15" t="s">
        <v>26</v>
      </c>
      <c r="R35" s="15">
        <v>1</v>
      </c>
      <c r="S35" s="15" t="s">
        <v>40</v>
      </c>
      <c r="T35" s="15" t="s">
        <v>26</v>
      </c>
      <c r="U35" s="15" t="s">
        <v>28</v>
      </c>
      <c r="V35" s="15">
        <v>1</v>
      </c>
    </row>
    <row r="36" spans="1:50" s="15" customFormat="1" x14ac:dyDescent="0.2">
      <c r="A36" s="13">
        <v>41813</v>
      </c>
      <c r="B36" s="14" t="s">
        <v>22</v>
      </c>
      <c r="C36" s="14">
        <v>5007</v>
      </c>
      <c r="D36" s="14" t="s">
        <v>206</v>
      </c>
      <c r="E36" s="14" t="s">
        <v>23</v>
      </c>
      <c r="F36" s="14" t="s">
        <v>178</v>
      </c>
      <c r="G36" s="14" t="s">
        <v>66</v>
      </c>
      <c r="H36" s="14">
        <v>1</v>
      </c>
      <c r="I36" s="15">
        <v>2</v>
      </c>
      <c r="J36" s="15" t="s">
        <v>23</v>
      </c>
      <c r="K36" s="15" t="s">
        <v>453</v>
      </c>
      <c r="L36" s="15">
        <v>0</v>
      </c>
      <c r="M36" s="15">
        <f>SUM(AV36:BE36)</f>
        <v>6.1</v>
      </c>
      <c r="N36" s="15">
        <f>SUM(AL36:AU36)</f>
        <v>14</v>
      </c>
      <c r="O36" s="15" t="s">
        <v>31</v>
      </c>
      <c r="P36" s="15" t="s">
        <v>255</v>
      </c>
      <c r="Q36" s="15" t="s">
        <v>26</v>
      </c>
      <c r="R36" s="15">
        <v>0</v>
      </c>
      <c r="S36" s="15" t="s">
        <v>32</v>
      </c>
      <c r="T36" s="15" t="s">
        <v>39</v>
      </c>
      <c r="U36" s="15" t="s">
        <v>33</v>
      </c>
      <c r="AM36" s="15">
        <v>11</v>
      </c>
      <c r="AN36" s="15">
        <v>3</v>
      </c>
      <c r="AV36" s="15">
        <v>1.6</v>
      </c>
      <c r="AW36" s="15">
        <v>2.9</v>
      </c>
      <c r="AX36" s="15">
        <v>1.6</v>
      </c>
    </row>
    <row r="37" spans="1:50" s="15" customFormat="1" x14ac:dyDescent="0.2">
      <c r="A37" s="13">
        <v>41813</v>
      </c>
      <c r="B37" s="14" t="s">
        <v>22</v>
      </c>
      <c r="C37" s="14">
        <v>5007</v>
      </c>
      <c r="D37" s="14" t="s">
        <v>206</v>
      </c>
      <c r="E37" s="14" t="s">
        <v>23</v>
      </c>
      <c r="F37" s="14" t="s">
        <v>178</v>
      </c>
      <c r="G37" s="14" t="s">
        <v>66</v>
      </c>
      <c r="H37" s="14">
        <v>1</v>
      </c>
      <c r="I37" s="15">
        <v>2</v>
      </c>
      <c r="J37" s="15" t="s">
        <v>23</v>
      </c>
      <c r="K37" s="15" t="s">
        <v>454</v>
      </c>
      <c r="L37" s="15">
        <v>2</v>
      </c>
      <c r="M37" s="15">
        <v>1.4</v>
      </c>
      <c r="N37" s="15">
        <v>0</v>
      </c>
      <c r="O37" s="15" t="s">
        <v>159</v>
      </c>
      <c r="P37" s="15" t="s">
        <v>256</v>
      </c>
      <c r="Q37" s="15" t="s">
        <v>26</v>
      </c>
      <c r="R37" s="15">
        <v>2</v>
      </c>
      <c r="S37" s="15" t="s">
        <v>40</v>
      </c>
      <c r="T37" s="15" t="s">
        <v>26</v>
      </c>
      <c r="U37" s="15" t="s">
        <v>163</v>
      </c>
      <c r="X37" s="15">
        <v>1</v>
      </c>
    </row>
    <row r="38" spans="1:50" s="15" customFormat="1" x14ac:dyDescent="0.2">
      <c r="A38" s="13">
        <v>41813</v>
      </c>
      <c r="B38" s="14" t="s">
        <v>22</v>
      </c>
      <c r="C38" s="14">
        <v>5007</v>
      </c>
      <c r="D38" s="14" t="s">
        <v>206</v>
      </c>
      <c r="E38" s="14" t="s">
        <v>23</v>
      </c>
      <c r="F38" s="14" t="s">
        <v>178</v>
      </c>
      <c r="G38" s="14" t="s">
        <v>66</v>
      </c>
      <c r="H38" s="14">
        <v>1</v>
      </c>
      <c r="I38" s="15">
        <v>2</v>
      </c>
      <c r="J38" s="15" t="s">
        <v>23</v>
      </c>
      <c r="K38" s="15" t="s">
        <v>455</v>
      </c>
      <c r="L38" s="15">
        <v>0</v>
      </c>
      <c r="M38" s="15">
        <f>SUM(AV38:BE38)</f>
        <v>1</v>
      </c>
      <c r="N38" s="15">
        <f>SUM(AL38:AU38)</f>
        <v>2</v>
      </c>
      <c r="O38" s="15" t="s">
        <v>31</v>
      </c>
      <c r="P38" s="15" t="s">
        <v>166</v>
      </c>
      <c r="Q38" s="15" t="s">
        <v>26</v>
      </c>
      <c r="R38" s="15">
        <f>N38</f>
        <v>2</v>
      </c>
      <c r="S38" s="15" t="s">
        <v>32</v>
      </c>
      <c r="T38" s="15" t="s">
        <v>39</v>
      </c>
      <c r="U38" s="15" t="s">
        <v>33</v>
      </c>
      <c r="AM38" s="15">
        <v>2</v>
      </c>
      <c r="AV38" s="15">
        <v>0.4</v>
      </c>
      <c r="AW38" s="15">
        <v>0.6</v>
      </c>
    </row>
  </sheetData>
  <sortState ref="A3:BX32">
    <sortCondition ref="K3:K32"/>
  </sortState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1640625" style="15" bestFit="1" customWidth="1"/>
    <col min="2" max="2" width="5.33203125" style="15" bestFit="1" customWidth="1"/>
    <col min="3" max="3" width="11.5" style="15" customWidth="1"/>
    <col min="4" max="4" width="41.6640625" style="15" bestFit="1" customWidth="1"/>
    <col min="5" max="5" width="15.33203125" style="15" bestFit="1" customWidth="1"/>
    <col min="6" max="6" width="28.1640625" style="15" bestFit="1" customWidth="1"/>
    <col min="7" max="7" width="20.83203125" style="15" bestFit="1" customWidth="1"/>
    <col min="8" max="8" width="16" style="15" bestFit="1" customWidth="1"/>
    <col min="9" max="9" width="17.1640625" style="15" bestFit="1" customWidth="1"/>
    <col min="10" max="10" width="28" style="15" customWidth="1"/>
    <col min="11" max="11" width="16.5" style="15" customWidth="1"/>
    <col min="12" max="12" width="9.83203125" style="15" bestFit="1" customWidth="1"/>
    <col min="13" max="13" width="17.5" style="15" bestFit="1" customWidth="1"/>
    <col min="14" max="14" width="9.1640625" style="15" bestFit="1" customWidth="1"/>
    <col min="15" max="15" width="16.83203125" style="15" bestFit="1" customWidth="1"/>
    <col min="16" max="16" width="24.6640625" style="15" customWidth="1"/>
    <col min="17" max="17" width="12.1640625" style="15" bestFit="1" customWidth="1"/>
    <col min="18" max="18" width="15.6640625" style="15" bestFit="1" customWidth="1"/>
    <col min="19" max="19" width="7.6640625" style="15" bestFit="1" customWidth="1"/>
    <col min="20" max="20" width="9" style="15" bestFit="1" customWidth="1"/>
    <col min="21" max="21" width="4.83203125" style="15" bestFit="1" customWidth="1"/>
    <col min="22" max="30" width="2.1640625" style="15" bestFit="1" customWidth="1"/>
    <col min="31" max="36" width="3.1640625" style="15" bestFit="1" customWidth="1"/>
    <col min="37" max="37" width="8" style="15" bestFit="1" customWidth="1"/>
    <col min="38" max="38" width="8.33203125" style="15" bestFit="1" customWidth="1"/>
    <col min="39" max="40" width="2.1640625" style="15" customWidth="1"/>
    <col min="41" max="46" width="2.1640625" style="15" bestFit="1" customWidth="1"/>
    <col min="47" max="47" width="3.1640625" style="15" bestFit="1" customWidth="1"/>
    <col min="48" max="48" width="8.83203125" style="15" customWidth="1"/>
    <col min="49" max="54" width="2.1640625" style="15" customWidth="1"/>
    <col min="55" max="56" width="2.1640625" style="15" bestFit="1" customWidth="1"/>
    <col min="57" max="57" width="3.1640625" style="15" bestFit="1" customWidth="1"/>
    <col min="58" max="58" width="16.83203125" style="15" bestFit="1" customWidth="1"/>
    <col min="59" max="59" width="14.6640625" style="15" bestFit="1" customWidth="1"/>
    <col min="60" max="60" width="20.6640625" style="15" bestFit="1" customWidth="1"/>
    <col min="61" max="61" width="14" style="15" bestFit="1" customWidth="1"/>
    <col min="62" max="62" width="9.83203125" style="15" bestFit="1" customWidth="1"/>
    <col min="63" max="63" width="22" style="15" bestFit="1" customWidth="1"/>
    <col min="64" max="64" width="9.83203125" style="15" bestFit="1" customWidth="1"/>
    <col min="65" max="65" width="14.33203125" style="15" bestFit="1" customWidth="1"/>
    <col min="66" max="66" width="14.83203125" style="15" bestFit="1" customWidth="1"/>
    <col min="67" max="67" width="7.5" style="15" bestFit="1" customWidth="1"/>
    <col min="68" max="16384" width="10.83203125" style="15"/>
  </cols>
  <sheetData>
    <row r="1" spans="1:58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64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>
        <v>1</v>
      </c>
      <c r="W1" s="16">
        <v>2</v>
      </c>
      <c r="X1" s="16">
        <v>3</v>
      </c>
      <c r="Y1" s="16">
        <v>4</v>
      </c>
      <c r="Z1" s="16">
        <v>5</v>
      </c>
      <c r="AA1" s="16">
        <v>6</v>
      </c>
      <c r="AB1" s="16">
        <v>7</v>
      </c>
      <c r="AC1" s="16">
        <v>8</v>
      </c>
      <c r="AD1" s="16">
        <v>9</v>
      </c>
      <c r="AE1" s="16">
        <v>10</v>
      </c>
      <c r="AF1" s="16">
        <v>11</v>
      </c>
      <c r="AG1" s="16">
        <v>12</v>
      </c>
      <c r="AH1" s="16">
        <v>13</v>
      </c>
      <c r="AI1" s="16">
        <v>14</v>
      </c>
      <c r="AJ1" s="16">
        <v>15</v>
      </c>
      <c r="AK1" s="16" t="s">
        <v>20</v>
      </c>
      <c r="AL1" s="16" t="s">
        <v>447</v>
      </c>
      <c r="AM1" s="16">
        <v>2</v>
      </c>
      <c r="AN1" s="16">
        <v>3</v>
      </c>
      <c r="AO1" s="16">
        <v>4</v>
      </c>
      <c r="AP1" s="16">
        <v>5</v>
      </c>
      <c r="AQ1" s="16">
        <v>6</v>
      </c>
      <c r="AR1" s="16">
        <v>7</v>
      </c>
      <c r="AS1" s="17" t="s">
        <v>21</v>
      </c>
      <c r="AT1" s="16">
        <v>9</v>
      </c>
      <c r="AU1" s="16">
        <v>10</v>
      </c>
      <c r="AV1" s="16" t="s">
        <v>448</v>
      </c>
      <c r="AW1" s="16">
        <v>2</v>
      </c>
      <c r="AX1" s="16">
        <v>3</v>
      </c>
      <c r="AY1" s="16">
        <v>4</v>
      </c>
      <c r="AZ1" s="16">
        <v>5</v>
      </c>
      <c r="BA1" s="16">
        <v>6</v>
      </c>
      <c r="BB1" s="16">
        <v>7</v>
      </c>
      <c r="BC1" s="17" t="s">
        <v>21</v>
      </c>
      <c r="BD1" s="16">
        <v>9</v>
      </c>
      <c r="BE1" s="16">
        <v>10</v>
      </c>
      <c r="BF1" s="16" t="s">
        <v>462</v>
      </c>
    </row>
    <row r="2" spans="1:58" x14ac:dyDescent="0.2">
      <c r="A2" s="13">
        <v>41813</v>
      </c>
      <c r="B2" s="14" t="s">
        <v>22</v>
      </c>
      <c r="C2" s="14">
        <v>5007</v>
      </c>
      <c r="D2" s="14" t="s">
        <v>206</v>
      </c>
      <c r="E2" s="14" t="s">
        <v>23</v>
      </c>
      <c r="F2" s="14" t="s">
        <v>178</v>
      </c>
      <c r="G2" s="14" t="s">
        <v>66</v>
      </c>
      <c r="H2" s="14">
        <v>1</v>
      </c>
      <c r="I2" s="15">
        <v>2</v>
      </c>
      <c r="J2" s="15" t="s">
        <v>23</v>
      </c>
      <c r="K2" s="15" t="s">
        <v>449</v>
      </c>
      <c r="L2" s="15">
        <v>1</v>
      </c>
      <c r="M2" s="15">
        <v>0.8</v>
      </c>
      <c r="N2" s="15">
        <v>0</v>
      </c>
      <c r="O2" s="15" t="s">
        <v>38</v>
      </c>
      <c r="P2" s="15" t="s">
        <v>254</v>
      </c>
      <c r="Q2" s="15" t="s">
        <v>26</v>
      </c>
      <c r="R2" s="15">
        <v>1</v>
      </c>
      <c r="S2" s="15" t="s">
        <v>40</v>
      </c>
      <c r="T2" s="15" t="s">
        <v>39</v>
      </c>
      <c r="U2" s="15" t="s">
        <v>33</v>
      </c>
      <c r="X2" s="15">
        <v>1</v>
      </c>
      <c r="BF2" s="15">
        <v>27.01</v>
      </c>
    </row>
    <row r="3" spans="1:58" x14ac:dyDescent="0.2">
      <c r="A3" s="13">
        <v>41813</v>
      </c>
      <c r="B3" s="14" t="s">
        <v>22</v>
      </c>
      <c r="C3" s="14">
        <v>5007</v>
      </c>
      <c r="D3" s="14" t="s">
        <v>206</v>
      </c>
      <c r="E3" s="14" t="s">
        <v>23</v>
      </c>
      <c r="F3" s="14" t="s">
        <v>178</v>
      </c>
      <c r="G3" s="14" t="s">
        <v>66</v>
      </c>
      <c r="H3" s="14">
        <v>1</v>
      </c>
      <c r="I3" s="15">
        <v>2</v>
      </c>
      <c r="J3" s="15" t="s">
        <v>23</v>
      </c>
      <c r="K3" s="15" t="s">
        <v>450</v>
      </c>
      <c r="L3" s="15">
        <v>0</v>
      </c>
      <c r="M3" s="15">
        <f>SUM(AV3:BE3)</f>
        <v>2.1</v>
      </c>
      <c r="N3" s="15">
        <f>SUM(AL3:AU3)</f>
        <v>2</v>
      </c>
      <c r="O3" s="15" t="s">
        <v>31</v>
      </c>
      <c r="P3" s="15" t="s">
        <v>244</v>
      </c>
      <c r="Q3" s="15" t="s">
        <v>26</v>
      </c>
      <c r="R3" s="15">
        <f>N3</f>
        <v>2</v>
      </c>
      <c r="S3" s="15" t="s">
        <v>32</v>
      </c>
      <c r="T3" s="15" t="s">
        <v>39</v>
      </c>
      <c r="U3" s="15" t="s">
        <v>33</v>
      </c>
      <c r="X3" s="15">
        <v>1</v>
      </c>
      <c r="AM3" s="15">
        <v>2</v>
      </c>
      <c r="AW3" s="15">
        <v>2.1</v>
      </c>
      <c r="BF3" s="15">
        <v>27.01</v>
      </c>
    </row>
    <row r="4" spans="1:58" x14ac:dyDescent="0.2">
      <c r="A4" s="13">
        <v>41813</v>
      </c>
      <c r="B4" s="14" t="s">
        <v>22</v>
      </c>
      <c r="C4" s="14">
        <v>5007</v>
      </c>
      <c r="D4" s="14" t="s">
        <v>206</v>
      </c>
      <c r="E4" s="14" t="s">
        <v>23</v>
      </c>
      <c r="F4" s="14" t="s">
        <v>178</v>
      </c>
      <c r="G4" s="14" t="s">
        <v>66</v>
      </c>
      <c r="H4" s="14">
        <v>1</v>
      </c>
      <c r="I4" s="15">
        <v>2</v>
      </c>
      <c r="J4" s="15" t="s">
        <v>23</v>
      </c>
      <c r="K4" s="15" t="s">
        <v>451</v>
      </c>
      <c r="L4" s="15">
        <v>1</v>
      </c>
      <c r="M4" s="15">
        <v>1.6</v>
      </c>
      <c r="N4" s="15">
        <v>0</v>
      </c>
      <c r="O4" s="15" t="s">
        <v>146</v>
      </c>
      <c r="P4" s="15" t="s">
        <v>149</v>
      </c>
      <c r="Q4" s="15" t="s">
        <v>26</v>
      </c>
      <c r="R4" s="15">
        <v>1</v>
      </c>
      <c r="S4" s="15" t="s">
        <v>40</v>
      </c>
      <c r="T4" s="15" t="s">
        <v>26</v>
      </c>
      <c r="U4" s="15" t="s">
        <v>28</v>
      </c>
      <c r="Y4" s="15">
        <v>1</v>
      </c>
      <c r="Z4" s="15">
        <v>1</v>
      </c>
      <c r="BF4" s="15">
        <v>27.01</v>
      </c>
    </row>
    <row r="5" spans="1:58" x14ac:dyDescent="0.2">
      <c r="A5" s="13">
        <v>41813</v>
      </c>
      <c r="B5" s="14" t="s">
        <v>22</v>
      </c>
      <c r="C5" s="14">
        <v>5007</v>
      </c>
      <c r="D5" s="14" t="s">
        <v>206</v>
      </c>
      <c r="E5" s="14" t="s">
        <v>23</v>
      </c>
      <c r="F5" s="14" t="s">
        <v>178</v>
      </c>
      <c r="G5" s="14" t="s">
        <v>66</v>
      </c>
      <c r="H5" s="14">
        <v>1</v>
      </c>
      <c r="I5" s="15">
        <v>2</v>
      </c>
      <c r="J5" s="15" t="s">
        <v>23</v>
      </c>
      <c r="K5" s="15" t="s">
        <v>452</v>
      </c>
      <c r="L5" s="15">
        <v>1</v>
      </c>
      <c r="M5" s="15">
        <v>1.6</v>
      </c>
      <c r="N5" s="15">
        <v>0</v>
      </c>
      <c r="O5" s="15" t="s">
        <v>172</v>
      </c>
      <c r="P5" s="15" t="s">
        <v>175</v>
      </c>
      <c r="Q5" s="15" t="s">
        <v>26</v>
      </c>
      <c r="R5" s="15">
        <v>1</v>
      </c>
      <c r="S5" s="15" t="s">
        <v>40</v>
      </c>
      <c r="T5" s="15" t="s">
        <v>26</v>
      </c>
      <c r="U5" s="15" t="s">
        <v>28</v>
      </c>
      <c r="V5" s="15">
        <v>1</v>
      </c>
      <c r="BF5" s="15">
        <v>27.01</v>
      </c>
    </row>
    <row r="6" spans="1:58" x14ac:dyDescent="0.2">
      <c r="A6" s="13">
        <v>41813</v>
      </c>
      <c r="B6" s="14" t="s">
        <v>22</v>
      </c>
      <c r="C6" s="14">
        <v>5007</v>
      </c>
      <c r="D6" s="14" t="s">
        <v>206</v>
      </c>
      <c r="E6" s="14" t="s">
        <v>23</v>
      </c>
      <c r="F6" s="14" t="s">
        <v>178</v>
      </c>
      <c r="G6" s="14" t="s">
        <v>66</v>
      </c>
      <c r="H6" s="14">
        <v>1</v>
      </c>
      <c r="I6" s="15">
        <v>2</v>
      </c>
      <c r="J6" s="15" t="s">
        <v>23</v>
      </c>
      <c r="K6" s="15" t="s">
        <v>453</v>
      </c>
      <c r="L6" s="15">
        <v>0</v>
      </c>
      <c r="M6" s="15">
        <f>SUM(AV6:BE6)</f>
        <v>6.1</v>
      </c>
      <c r="N6" s="15">
        <f>SUM(AL6:AU6)</f>
        <v>14</v>
      </c>
      <c r="O6" s="15" t="s">
        <v>31</v>
      </c>
      <c r="P6" s="15" t="s">
        <v>255</v>
      </c>
      <c r="Q6" s="15" t="s">
        <v>26</v>
      </c>
      <c r="R6" s="15">
        <v>0</v>
      </c>
      <c r="S6" s="15" t="s">
        <v>32</v>
      </c>
      <c r="T6" s="15" t="s">
        <v>39</v>
      </c>
      <c r="U6" s="15" t="s">
        <v>33</v>
      </c>
      <c r="AM6" s="15">
        <v>11</v>
      </c>
      <c r="AN6" s="15">
        <v>3</v>
      </c>
      <c r="AV6" s="15">
        <v>1.6</v>
      </c>
      <c r="AW6" s="15">
        <v>2.9</v>
      </c>
      <c r="AX6" s="15">
        <v>1.6</v>
      </c>
      <c r="BF6" s="15">
        <v>27.01</v>
      </c>
    </row>
    <row r="7" spans="1:58" x14ac:dyDescent="0.2">
      <c r="A7" s="13">
        <v>41813</v>
      </c>
      <c r="B7" s="14" t="s">
        <v>22</v>
      </c>
      <c r="C7" s="14">
        <v>5007</v>
      </c>
      <c r="D7" s="14" t="s">
        <v>206</v>
      </c>
      <c r="E7" s="14" t="s">
        <v>23</v>
      </c>
      <c r="F7" s="14" t="s">
        <v>178</v>
      </c>
      <c r="G7" s="14" t="s">
        <v>66</v>
      </c>
      <c r="H7" s="14">
        <v>1</v>
      </c>
      <c r="I7" s="15">
        <v>2</v>
      </c>
      <c r="J7" s="15" t="s">
        <v>23</v>
      </c>
      <c r="K7" s="15" t="s">
        <v>454</v>
      </c>
      <c r="L7" s="15">
        <v>2</v>
      </c>
      <c r="M7" s="15">
        <v>1.4</v>
      </c>
      <c r="N7" s="15">
        <v>0</v>
      </c>
      <c r="O7" s="15" t="s">
        <v>159</v>
      </c>
      <c r="P7" s="15" t="s">
        <v>256</v>
      </c>
      <c r="Q7" s="15" t="s">
        <v>26</v>
      </c>
      <c r="R7" s="15">
        <v>2</v>
      </c>
      <c r="S7" s="15" t="s">
        <v>40</v>
      </c>
      <c r="T7" s="15" t="s">
        <v>26</v>
      </c>
      <c r="U7" s="15" t="s">
        <v>163</v>
      </c>
      <c r="X7" s="15">
        <v>1</v>
      </c>
      <c r="BF7" s="15">
        <v>27.01</v>
      </c>
    </row>
    <row r="8" spans="1:58" x14ac:dyDescent="0.2">
      <c r="A8" s="13">
        <v>41813</v>
      </c>
      <c r="B8" s="14" t="s">
        <v>22</v>
      </c>
      <c r="C8" s="14">
        <v>5007</v>
      </c>
      <c r="D8" s="14" t="s">
        <v>206</v>
      </c>
      <c r="E8" s="14" t="s">
        <v>23</v>
      </c>
      <c r="F8" s="14" t="s">
        <v>178</v>
      </c>
      <c r="G8" s="14" t="s">
        <v>66</v>
      </c>
      <c r="H8" s="14">
        <v>1</v>
      </c>
      <c r="I8" s="15">
        <v>2</v>
      </c>
      <c r="J8" s="15" t="s">
        <v>23</v>
      </c>
      <c r="K8" s="15" t="s">
        <v>455</v>
      </c>
      <c r="L8" s="15">
        <v>0</v>
      </c>
      <c r="M8" s="15">
        <f>SUM(AV8:BE8)</f>
        <v>1</v>
      </c>
      <c r="N8" s="15">
        <f>SUM(AL8:AU8)</f>
        <v>2</v>
      </c>
      <c r="O8" s="15" t="s">
        <v>31</v>
      </c>
      <c r="P8" s="15" t="s">
        <v>166</v>
      </c>
      <c r="Q8" s="15" t="s">
        <v>26</v>
      </c>
      <c r="R8" s="15">
        <f>N8</f>
        <v>2</v>
      </c>
      <c r="S8" s="15" t="s">
        <v>32</v>
      </c>
      <c r="T8" s="15" t="s">
        <v>39</v>
      </c>
      <c r="U8" s="15" t="s">
        <v>33</v>
      </c>
      <c r="AM8" s="15">
        <v>2</v>
      </c>
      <c r="AV8" s="15">
        <v>0.4</v>
      </c>
      <c r="AW8" s="15">
        <v>0.6</v>
      </c>
      <c r="BF8" s="15">
        <v>27.01</v>
      </c>
    </row>
    <row r="9" spans="1:58" s="19" customFormat="1" x14ac:dyDescent="0.2">
      <c r="A9" s="18">
        <v>41814</v>
      </c>
      <c r="B9" s="19" t="s">
        <v>22</v>
      </c>
      <c r="C9" s="19">
        <v>5.0049999999999999</v>
      </c>
      <c r="D9" s="19" t="s">
        <v>269</v>
      </c>
      <c r="E9" s="19" t="s">
        <v>23</v>
      </c>
      <c r="F9" s="19" t="s">
        <v>178</v>
      </c>
      <c r="G9" s="19" t="s">
        <v>66</v>
      </c>
      <c r="H9" s="19">
        <v>4</v>
      </c>
      <c r="I9" s="19">
        <v>5</v>
      </c>
      <c r="J9" s="19" t="s">
        <v>308</v>
      </c>
      <c r="K9" s="19" t="s">
        <v>456</v>
      </c>
      <c r="L9" s="19">
        <v>1</v>
      </c>
      <c r="M9" s="19">
        <f>24.5+1.9</f>
        <v>26.4</v>
      </c>
      <c r="N9" s="19">
        <v>0</v>
      </c>
      <c r="O9" s="19" t="s">
        <v>41</v>
      </c>
      <c r="P9" s="19" t="s">
        <v>42</v>
      </c>
      <c r="Q9" s="19" t="s">
        <v>26</v>
      </c>
      <c r="R9" s="19">
        <v>4</v>
      </c>
      <c r="S9" s="19" t="s">
        <v>26</v>
      </c>
      <c r="T9" s="19" t="s">
        <v>39</v>
      </c>
      <c r="U9" s="19" t="s">
        <v>33</v>
      </c>
      <c r="Z9" s="19" t="s">
        <v>30</v>
      </c>
    </row>
    <row r="10" spans="1:58" s="19" customFormat="1" x14ac:dyDescent="0.2">
      <c r="A10" s="18">
        <v>41814</v>
      </c>
      <c r="B10" s="19" t="s">
        <v>22</v>
      </c>
      <c r="C10" s="19">
        <v>5.0049999999999999</v>
      </c>
      <c r="D10" s="19" t="s">
        <v>269</v>
      </c>
      <c r="E10" s="19" t="s">
        <v>23</v>
      </c>
      <c r="F10" s="19" t="s">
        <v>178</v>
      </c>
      <c r="G10" s="19" t="s">
        <v>66</v>
      </c>
      <c r="H10" s="19">
        <v>4</v>
      </c>
      <c r="I10" s="19">
        <v>5</v>
      </c>
      <c r="J10" s="19" t="s">
        <v>308</v>
      </c>
      <c r="K10" s="19" t="s">
        <v>457</v>
      </c>
      <c r="L10" s="19">
        <v>0</v>
      </c>
      <c r="M10" s="19">
        <f>SUM(AV10:BE10)</f>
        <v>2.1</v>
      </c>
      <c r="N10" s="19">
        <f>SUM(AL10:AU10)</f>
        <v>3</v>
      </c>
      <c r="O10" s="19" t="s">
        <v>31</v>
      </c>
      <c r="P10" s="19" t="s">
        <v>195</v>
      </c>
      <c r="Q10" s="19" t="s">
        <v>26</v>
      </c>
      <c r="R10" s="19">
        <f>N10</f>
        <v>3</v>
      </c>
      <c r="S10" s="19" t="s">
        <v>32</v>
      </c>
      <c r="T10" s="19" t="s">
        <v>39</v>
      </c>
      <c r="U10" s="19" t="s">
        <v>33</v>
      </c>
      <c r="AM10" s="19">
        <v>2</v>
      </c>
      <c r="AN10" s="19">
        <v>1</v>
      </c>
      <c r="AV10" s="19">
        <v>0.7</v>
      </c>
      <c r="AW10" s="19">
        <v>0.5</v>
      </c>
      <c r="AX10" s="19">
        <v>0.9</v>
      </c>
    </row>
    <row r="11" spans="1:58" s="19" customFormat="1" x14ac:dyDescent="0.2">
      <c r="A11" s="18">
        <v>41814</v>
      </c>
      <c r="B11" s="19" t="s">
        <v>22</v>
      </c>
      <c r="C11" s="19">
        <v>5.0049999999999999</v>
      </c>
      <c r="D11" s="19" t="s">
        <v>269</v>
      </c>
      <c r="E11" s="19" t="s">
        <v>23</v>
      </c>
      <c r="F11" s="19" t="s">
        <v>178</v>
      </c>
      <c r="G11" s="19" t="s">
        <v>66</v>
      </c>
      <c r="H11" s="19">
        <v>4</v>
      </c>
      <c r="I11" s="19">
        <v>5</v>
      </c>
      <c r="J11" s="19" t="s">
        <v>308</v>
      </c>
      <c r="K11" s="19" t="s">
        <v>458</v>
      </c>
      <c r="L11" s="19">
        <v>0</v>
      </c>
      <c r="M11" s="19">
        <f>SUM(AV11:BE11)</f>
        <v>21.8</v>
      </c>
      <c r="N11" s="19">
        <f>SUM(AL11:AU11)</f>
        <v>28</v>
      </c>
      <c r="O11" s="19" t="s">
        <v>31</v>
      </c>
      <c r="P11" s="19" t="s">
        <v>309</v>
      </c>
      <c r="Q11" s="19" t="s">
        <v>26</v>
      </c>
      <c r="R11" s="19">
        <f>N11</f>
        <v>28</v>
      </c>
      <c r="S11" s="19" t="s">
        <v>32</v>
      </c>
      <c r="T11" s="19" t="s">
        <v>39</v>
      </c>
      <c r="U11" s="19" t="s">
        <v>33</v>
      </c>
      <c r="AM11" s="19">
        <v>16</v>
      </c>
      <c r="AN11" s="19">
        <v>6</v>
      </c>
      <c r="AO11" s="19">
        <v>4</v>
      </c>
      <c r="AQ11" s="19">
        <v>1</v>
      </c>
      <c r="AR11" s="19">
        <v>1</v>
      </c>
      <c r="AV11" s="19">
        <v>4.5999999999999996</v>
      </c>
      <c r="AW11" s="19">
        <v>6.3</v>
      </c>
      <c r="AX11" s="19">
        <v>3.9</v>
      </c>
      <c r="AY11" s="19">
        <v>4.0999999999999996</v>
      </c>
      <c r="BA11" s="19">
        <v>1.6</v>
      </c>
      <c r="BB11" s="19">
        <v>1.3</v>
      </c>
    </row>
    <row r="12" spans="1:58" s="19" customFormat="1" x14ac:dyDescent="0.2">
      <c r="A12" s="18">
        <v>41814</v>
      </c>
      <c r="B12" s="19" t="s">
        <v>22</v>
      </c>
      <c r="C12" s="19">
        <v>5.0049999999999999</v>
      </c>
      <c r="D12" s="19" t="s">
        <v>269</v>
      </c>
      <c r="E12" s="19" t="s">
        <v>23</v>
      </c>
      <c r="F12" s="19" t="s">
        <v>178</v>
      </c>
      <c r="G12" s="19" t="s">
        <v>66</v>
      </c>
      <c r="H12" s="19">
        <v>4</v>
      </c>
      <c r="I12" s="19">
        <v>5</v>
      </c>
      <c r="J12" s="19" t="s">
        <v>308</v>
      </c>
      <c r="K12" s="19" t="s">
        <v>459</v>
      </c>
      <c r="L12" s="19">
        <v>0</v>
      </c>
      <c r="M12" s="19">
        <f>SUM(AV12:BE12)</f>
        <v>3.3000000000000003</v>
      </c>
      <c r="N12" s="19">
        <f>SUM(AL12:AU12)</f>
        <v>10</v>
      </c>
      <c r="O12" s="19" t="s">
        <v>31</v>
      </c>
      <c r="P12" s="19" t="s">
        <v>197</v>
      </c>
      <c r="Q12" s="19" t="s">
        <v>26</v>
      </c>
      <c r="R12" s="19">
        <f>N12</f>
        <v>10</v>
      </c>
      <c r="S12" s="19" t="s">
        <v>32</v>
      </c>
      <c r="T12" s="19" t="s">
        <v>39</v>
      </c>
      <c r="U12" s="19" t="s">
        <v>33</v>
      </c>
      <c r="AM12" s="19">
        <v>9</v>
      </c>
      <c r="AN12" s="19">
        <v>1</v>
      </c>
      <c r="AV12" s="19">
        <v>0.6</v>
      </c>
      <c r="AW12" s="19">
        <v>2.2000000000000002</v>
      </c>
      <c r="AX12" s="19">
        <v>0.5</v>
      </c>
    </row>
    <row r="13" spans="1:58" s="19" customFormat="1" x14ac:dyDescent="0.2">
      <c r="A13" s="18">
        <v>41821</v>
      </c>
      <c r="B13" s="19" t="s">
        <v>22</v>
      </c>
      <c r="C13" s="19">
        <v>5007</v>
      </c>
      <c r="D13" s="19" t="s">
        <v>206</v>
      </c>
      <c r="E13" s="19" t="s">
        <v>23</v>
      </c>
      <c r="F13" s="19" t="s">
        <v>178</v>
      </c>
      <c r="G13" s="19" t="s">
        <v>66</v>
      </c>
      <c r="H13" s="19">
        <v>6</v>
      </c>
      <c r="I13" s="19">
        <v>10</v>
      </c>
      <c r="J13" s="19" t="s">
        <v>373</v>
      </c>
      <c r="K13" s="19" t="s">
        <v>460</v>
      </c>
      <c r="L13" s="19">
        <v>1</v>
      </c>
      <c r="M13" s="19">
        <v>23.8</v>
      </c>
      <c r="N13" s="19">
        <v>0</v>
      </c>
      <c r="O13" s="19" t="s">
        <v>41</v>
      </c>
      <c r="P13" s="19" t="s">
        <v>45</v>
      </c>
      <c r="Q13" s="19" t="s">
        <v>26</v>
      </c>
      <c r="R13" s="19">
        <v>4</v>
      </c>
      <c r="S13" s="19" t="s">
        <v>27</v>
      </c>
      <c r="T13" s="19" t="s">
        <v>39</v>
      </c>
      <c r="U13" s="19" t="s">
        <v>33</v>
      </c>
      <c r="W13" s="19">
        <v>1</v>
      </c>
    </row>
    <row r="14" spans="1:58" s="19" customFormat="1" x14ac:dyDescent="0.2">
      <c r="A14" s="18">
        <v>41821</v>
      </c>
      <c r="B14" s="19" t="s">
        <v>22</v>
      </c>
      <c r="C14" s="19">
        <v>5007</v>
      </c>
      <c r="D14" s="19" t="s">
        <v>206</v>
      </c>
      <c r="E14" s="19" t="s">
        <v>23</v>
      </c>
      <c r="F14" s="19" t="s">
        <v>178</v>
      </c>
      <c r="G14" s="19" t="s">
        <v>66</v>
      </c>
      <c r="H14" s="19">
        <v>6</v>
      </c>
      <c r="I14" s="19">
        <v>10</v>
      </c>
      <c r="J14" s="19" t="s">
        <v>373</v>
      </c>
      <c r="K14" s="19" t="s">
        <v>461</v>
      </c>
      <c r="L14" s="19">
        <v>0</v>
      </c>
      <c r="M14" s="19">
        <f>SUM(AV14:BE14)</f>
        <v>3.85</v>
      </c>
      <c r="N14" s="19">
        <f>SUM(AL14:AU14)</f>
        <v>8</v>
      </c>
      <c r="O14" s="19" t="s">
        <v>31</v>
      </c>
      <c r="P14" s="19" t="s">
        <v>198</v>
      </c>
      <c r="Q14" s="19" t="s">
        <v>26</v>
      </c>
      <c r="R14" s="19">
        <f>N14</f>
        <v>8</v>
      </c>
      <c r="S14" s="19" t="s">
        <v>32</v>
      </c>
      <c r="T14" s="19" t="s">
        <v>39</v>
      </c>
      <c r="U14" s="19" t="s">
        <v>33</v>
      </c>
      <c r="AM14" s="19">
        <v>4</v>
      </c>
      <c r="AN14" s="19">
        <v>3</v>
      </c>
      <c r="AO14" s="19">
        <v>1</v>
      </c>
      <c r="AV14" s="19">
        <v>0.05</v>
      </c>
      <c r="AW14" s="19">
        <v>1.3</v>
      </c>
      <c r="AX14" s="19">
        <v>1.5</v>
      </c>
      <c r="AY14" s="19">
        <v>1</v>
      </c>
    </row>
    <row r="15" spans="1:58" s="21" customFormat="1" x14ac:dyDescent="0.2">
      <c r="A15" s="20">
        <v>41829</v>
      </c>
      <c r="B15" s="21" t="s">
        <v>22</v>
      </c>
      <c r="C15" s="21">
        <v>5.0149999999999997</v>
      </c>
      <c r="D15" s="21" t="s">
        <v>412</v>
      </c>
      <c r="E15" s="21" t="s">
        <v>416</v>
      </c>
      <c r="F15" s="21" t="s">
        <v>408</v>
      </c>
      <c r="G15" s="21" t="s">
        <v>66</v>
      </c>
      <c r="H15" s="21">
        <v>20</v>
      </c>
      <c r="I15" s="21" t="s">
        <v>417</v>
      </c>
      <c r="J15" s="21" t="s">
        <v>23</v>
      </c>
      <c r="K15" s="21" t="s">
        <v>424</v>
      </c>
      <c r="L15" s="21">
        <v>1</v>
      </c>
      <c r="M15" s="21">
        <v>20.100000000000001</v>
      </c>
      <c r="N15" s="21">
        <v>0</v>
      </c>
      <c r="O15" s="21" t="s">
        <v>24</v>
      </c>
      <c r="P15" s="21" t="s">
        <v>25</v>
      </c>
      <c r="Q15" s="21" t="s">
        <v>26</v>
      </c>
      <c r="R15" s="21">
        <v>2</v>
      </c>
      <c r="S15" s="21" t="s">
        <v>26</v>
      </c>
      <c r="T15" s="21" t="s">
        <v>26</v>
      </c>
      <c r="U15" s="21" t="s">
        <v>28</v>
      </c>
      <c r="Y15" s="21" t="s">
        <v>29</v>
      </c>
      <c r="Z15" s="21" t="s">
        <v>196</v>
      </c>
      <c r="AA15" s="21" t="s">
        <v>29</v>
      </c>
    </row>
    <row r="16" spans="1:58" s="21" customFormat="1" x14ac:dyDescent="0.2">
      <c r="A16" s="20">
        <v>41829</v>
      </c>
      <c r="B16" s="21" t="s">
        <v>22</v>
      </c>
      <c r="C16" s="21">
        <v>5.0149999999999997</v>
      </c>
      <c r="D16" s="21" t="s">
        <v>412</v>
      </c>
      <c r="E16" s="21" t="s">
        <v>416</v>
      </c>
      <c r="F16" s="21" t="s">
        <v>408</v>
      </c>
      <c r="G16" s="21" t="s">
        <v>66</v>
      </c>
      <c r="H16" s="21">
        <v>20</v>
      </c>
      <c r="I16" s="21" t="s">
        <v>417</v>
      </c>
      <c r="J16" s="21" t="s">
        <v>23</v>
      </c>
      <c r="K16" s="21" t="s">
        <v>425</v>
      </c>
      <c r="L16" s="21">
        <v>1</v>
      </c>
      <c r="M16" s="21">
        <v>3.8</v>
      </c>
      <c r="N16" s="21">
        <v>0</v>
      </c>
      <c r="O16" s="21" t="s">
        <v>24</v>
      </c>
      <c r="P16" s="21" t="s">
        <v>37</v>
      </c>
      <c r="Q16" s="21" t="s">
        <v>26</v>
      </c>
      <c r="R16" s="21">
        <v>2</v>
      </c>
      <c r="S16" s="21" t="s">
        <v>26</v>
      </c>
      <c r="T16" s="21" t="s">
        <v>39</v>
      </c>
      <c r="U16" s="21" t="s">
        <v>33</v>
      </c>
      <c r="X16" s="21" t="s">
        <v>30</v>
      </c>
    </row>
    <row r="17" spans="1:53" s="21" customFormat="1" x14ac:dyDescent="0.2">
      <c r="A17" s="20">
        <v>41829</v>
      </c>
      <c r="B17" s="21" t="s">
        <v>22</v>
      </c>
      <c r="C17" s="21">
        <v>5.0149999999999997</v>
      </c>
      <c r="D17" s="21" t="s">
        <v>412</v>
      </c>
      <c r="E17" s="21" t="s">
        <v>416</v>
      </c>
      <c r="F17" s="21" t="s">
        <v>408</v>
      </c>
      <c r="G17" s="21" t="s">
        <v>66</v>
      </c>
      <c r="H17" s="21">
        <v>20</v>
      </c>
      <c r="I17" s="21" t="s">
        <v>417</v>
      </c>
      <c r="J17" s="21" t="s">
        <v>23</v>
      </c>
      <c r="K17" s="21" t="s">
        <v>426</v>
      </c>
      <c r="L17" s="21">
        <v>1</v>
      </c>
      <c r="M17" s="21">
        <v>4.5</v>
      </c>
      <c r="N17" s="21">
        <v>0</v>
      </c>
      <c r="O17" s="21" t="s">
        <v>24</v>
      </c>
      <c r="P17" s="21" t="s">
        <v>36</v>
      </c>
      <c r="Q17" s="21" t="s">
        <v>26</v>
      </c>
      <c r="R17" s="21">
        <v>1</v>
      </c>
      <c r="S17" s="21" t="s">
        <v>40</v>
      </c>
      <c r="T17" s="21" t="s">
        <v>26</v>
      </c>
      <c r="U17" s="21" t="s">
        <v>28</v>
      </c>
      <c r="X17" s="21" t="s">
        <v>30</v>
      </c>
    </row>
    <row r="18" spans="1:53" s="21" customFormat="1" x14ac:dyDescent="0.2">
      <c r="A18" s="20">
        <v>41829</v>
      </c>
      <c r="B18" s="21" t="s">
        <v>22</v>
      </c>
      <c r="C18" s="21">
        <v>5.0149999999999997</v>
      </c>
      <c r="D18" s="21" t="s">
        <v>412</v>
      </c>
      <c r="E18" s="21" t="s">
        <v>416</v>
      </c>
      <c r="F18" s="21" t="s">
        <v>408</v>
      </c>
      <c r="G18" s="21" t="s">
        <v>66</v>
      </c>
      <c r="H18" s="21">
        <v>20</v>
      </c>
      <c r="I18" s="21" t="s">
        <v>419</v>
      </c>
      <c r="J18" s="21" t="s">
        <v>23</v>
      </c>
      <c r="K18" s="21" t="s">
        <v>433</v>
      </c>
      <c r="L18" s="21">
        <v>1</v>
      </c>
      <c r="M18" s="21">
        <v>4.5999999999999996</v>
      </c>
      <c r="N18" s="21">
        <v>0</v>
      </c>
      <c r="O18" s="21" t="s">
        <v>24</v>
      </c>
      <c r="P18" s="21" t="s">
        <v>25</v>
      </c>
      <c r="Q18" s="21" t="s">
        <v>26</v>
      </c>
      <c r="R18" s="21">
        <v>1</v>
      </c>
      <c r="S18" s="21" t="s">
        <v>40</v>
      </c>
      <c r="T18" s="21" t="s">
        <v>39</v>
      </c>
      <c r="U18" s="21" t="s">
        <v>33</v>
      </c>
      <c r="Y18" s="21" t="s">
        <v>196</v>
      </c>
      <c r="Z18" s="21" t="s">
        <v>29</v>
      </c>
    </row>
    <row r="19" spans="1:53" s="21" customFormat="1" x14ac:dyDescent="0.2">
      <c r="A19" s="20">
        <v>41829</v>
      </c>
      <c r="B19" s="21" t="s">
        <v>22</v>
      </c>
      <c r="C19" s="21">
        <v>5.0149999999999997</v>
      </c>
      <c r="D19" s="21" t="s">
        <v>412</v>
      </c>
      <c r="E19" s="21" t="s">
        <v>416</v>
      </c>
      <c r="F19" s="21" t="s">
        <v>408</v>
      </c>
      <c r="G19" s="21" t="s">
        <v>66</v>
      </c>
      <c r="H19" s="21">
        <v>20</v>
      </c>
      <c r="I19" s="21" t="s">
        <v>419</v>
      </c>
      <c r="J19" s="21" t="s">
        <v>23</v>
      </c>
      <c r="K19" s="21" t="s">
        <v>434</v>
      </c>
      <c r="L19" s="21">
        <v>1</v>
      </c>
      <c r="M19" s="21">
        <v>4.3</v>
      </c>
      <c r="N19" s="21">
        <v>0</v>
      </c>
      <c r="O19" s="21" t="s">
        <v>24</v>
      </c>
      <c r="P19" s="21" t="s">
        <v>37</v>
      </c>
      <c r="Q19" s="21" t="s">
        <v>26</v>
      </c>
      <c r="R19" s="21">
        <v>1</v>
      </c>
      <c r="S19" s="21" t="s">
        <v>40</v>
      </c>
      <c r="T19" s="21" t="s">
        <v>39</v>
      </c>
      <c r="U19" s="21" t="s">
        <v>33</v>
      </c>
      <c r="Y19" s="21" t="s">
        <v>30</v>
      </c>
    </row>
    <row r="20" spans="1:53" s="21" customFormat="1" x14ac:dyDescent="0.2">
      <c r="A20" s="20">
        <v>41829</v>
      </c>
      <c r="B20" s="21" t="s">
        <v>22</v>
      </c>
      <c r="C20" s="21">
        <v>5.0149999999999997</v>
      </c>
      <c r="D20" s="21" t="s">
        <v>412</v>
      </c>
      <c r="E20" s="21" t="s">
        <v>416</v>
      </c>
      <c r="F20" s="21" t="s">
        <v>408</v>
      </c>
      <c r="G20" s="21" t="s">
        <v>66</v>
      </c>
      <c r="H20" s="21">
        <v>20</v>
      </c>
      <c r="I20" s="21" t="s">
        <v>419</v>
      </c>
      <c r="J20" s="21" t="s">
        <v>23</v>
      </c>
      <c r="K20" s="21" t="s">
        <v>440</v>
      </c>
      <c r="L20" s="21">
        <v>1</v>
      </c>
      <c r="M20" s="21">
        <v>1.6</v>
      </c>
      <c r="N20" s="21">
        <v>0</v>
      </c>
      <c r="O20" s="21" t="s">
        <v>120</v>
      </c>
      <c r="P20" s="21" t="s">
        <v>130</v>
      </c>
      <c r="Q20" s="21" t="s">
        <v>26</v>
      </c>
      <c r="R20" s="21">
        <v>1</v>
      </c>
      <c r="S20" s="21" t="s">
        <v>40</v>
      </c>
      <c r="T20" s="21" t="s">
        <v>39</v>
      </c>
      <c r="U20" s="21" t="s">
        <v>33</v>
      </c>
      <c r="V20" s="21">
        <v>1</v>
      </c>
      <c r="X20" s="21">
        <v>1</v>
      </c>
    </row>
    <row r="21" spans="1:53" s="21" customFormat="1" x14ac:dyDescent="0.2">
      <c r="A21" s="20">
        <v>41829</v>
      </c>
      <c r="B21" s="21" t="s">
        <v>22</v>
      </c>
      <c r="C21" s="21">
        <v>5.0149999999999997</v>
      </c>
      <c r="D21" s="21" t="s">
        <v>412</v>
      </c>
      <c r="E21" s="21" t="s">
        <v>416</v>
      </c>
      <c r="F21" s="21" t="s">
        <v>408</v>
      </c>
      <c r="G21" s="21" t="s">
        <v>66</v>
      </c>
      <c r="H21" s="21">
        <v>20</v>
      </c>
      <c r="I21" s="21" t="s">
        <v>419</v>
      </c>
      <c r="J21" s="21" t="s">
        <v>23</v>
      </c>
      <c r="K21" s="21" t="s">
        <v>441</v>
      </c>
      <c r="L21" s="21">
        <v>1</v>
      </c>
      <c r="M21" s="21">
        <v>1.2</v>
      </c>
      <c r="N21" s="21">
        <v>0</v>
      </c>
      <c r="O21" s="21" t="s">
        <v>120</v>
      </c>
      <c r="P21" s="21" t="s">
        <v>130</v>
      </c>
      <c r="Q21" s="21" t="s">
        <v>26</v>
      </c>
      <c r="R21" s="21">
        <v>1</v>
      </c>
      <c r="S21" s="21" t="s">
        <v>40</v>
      </c>
      <c r="T21" s="21" t="s">
        <v>39</v>
      </c>
      <c r="U21" s="21" t="s">
        <v>33</v>
      </c>
      <c r="X21" s="21">
        <v>1</v>
      </c>
    </row>
    <row r="22" spans="1:53" s="21" customFormat="1" x14ac:dyDescent="0.2">
      <c r="A22" s="20">
        <v>41829</v>
      </c>
      <c r="B22" s="21" t="s">
        <v>22</v>
      </c>
      <c r="C22" s="21">
        <v>5.0149999999999997</v>
      </c>
      <c r="D22" s="21" t="s">
        <v>412</v>
      </c>
      <c r="E22" s="21" t="s">
        <v>416</v>
      </c>
      <c r="F22" s="21" t="s">
        <v>408</v>
      </c>
      <c r="G22" s="21" t="s">
        <v>66</v>
      </c>
      <c r="H22" s="21">
        <v>20</v>
      </c>
      <c r="I22" s="21" t="s">
        <v>417</v>
      </c>
      <c r="J22" s="21" t="s">
        <v>23</v>
      </c>
      <c r="K22" s="21" t="s">
        <v>418</v>
      </c>
      <c r="L22" s="21">
        <v>0</v>
      </c>
      <c r="M22" s="21">
        <f t="shared" ref="M22:M29" si="0">SUM(AV22:BE22)</f>
        <v>26.299999999999997</v>
      </c>
      <c r="N22" s="21">
        <f t="shared" ref="N22:N29" si="1">SUM(AL22:AU22)</f>
        <v>26</v>
      </c>
      <c r="O22" s="21" t="s">
        <v>31</v>
      </c>
      <c r="P22" s="21" t="s">
        <v>255</v>
      </c>
      <c r="Q22" s="21" t="s">
        <v>26</v>
      </c>
      <c r="R22" s="21">
        <f t="shared" ref="R22:R29" si="2">N22</f>
        <v>26</v>
      </c>
      <c r="S22" s="21" t="s">
        <v>32</v>
      </c>
      <c r="T22" s="21" t="s">
        <v>32</v>
      </c>
      <c r="U22" s="21" t="s">
        <v>33</v>
      </c>
      <c r="AM22" s="21">
        <v>19</v>
      </c>
      <c r="AN22" s="21">
        <v>5</v>
      </c>
      <c r="AO22" s="21">
        <v>2</v>
      </c>
      <c r="AV22" s="21">
        <v>5.9</v>
      </c>
      <c r="AW22" s="21">
        <v>9.5</v>
      </c>
      <c r="AX22" s="21">
        <v>4.8</v>
      </c>
      <c r="AY22" s="21">
        <v>6.1</v>
      </c>
    </row>
    <row r="23" spans="1:53" s="21" customFormat="1" x14ac:dyDescent="0.2">
      <c r="A23" s="20">
        <v>41829</v>
      </c>
      <c r="B23" s="21" t="s">
        <v>22</v>
      </c>
      <c r="C23" s="21">
        <v>5.0149999999999997</v>
      </c>
      <c r="D23" s="21" t="s">
        <v>412</v>
      </c>
      <c r="E23" s="21" t="s">
        <v>416</v>
      </c>
      <c r="F23" s="21" t="s">
        <v>408</v>
      </c>
      <c r="G23" s="21" t="s">
        <v>66</v>
      </c>
      <c r="H23" s="21">
        <v>20</v>
      </c>
      <c r="I23" s="21" t="s">
        <v>417</v>
      </c>
      <c r="J23" s="21" t="s">
        <v>23</v>
      </c>
      <c r="K23" s="21" t="s">
        <v>420</v>
      </c>
      <c r="L23" s="21">
        <v>0</v>
      </c>
      <c r="M23" s="21">
        <f t="shared" si="0"/>
        <v>6.6999999999999993</v>
      </c>
      <c r="N23" s="21">
        <f t="shared" si="1"/>
        <v>5</v>
      </c>
      <c r="O23" s="21" t="s">
        <v>31</v>
      </c>
      <c r="P23" s="21" t="s">
        <v>309</v>
      </c>
      <c r="Q23" s="21" t="s">
        <v>26</v>
      </c>
      <c r="R23" s="21">
        <f t="shared" si="2"/>
        <v>5</v>
      </c>
      <c r="S23" s="21" t="s">
        <v>32</v>
      </c>
      <c r="T23" s="21" t="s">
        <v>32</v>
      </c>
      <c r="U23" s="21" t="s">
        <v>33</v>
      </c>
      <c r="AM23" s="21">
        <v>2</v>
      </c>
      <c r="AN23" s="21">
        <v>1</v>
      </c>
      <c r="AO23" s="21">
        <v>2</v>
      </c>
      <c r="AW23" s="21">
        <v>2.2000000000000002</v>
      </c>
      <c r="AX23" s="21">
        <v>1.9</v>
      </c>
      <c r="AY23" s="21">
        <v>2.6</v>
      </c>
    </row>
    <row r="24" spans="1:53" s="21" customFormat="1" x14ac:dyDescent="0.2">
      <c r="A24" s="20">
        <v>41829</v>
      </c>
      <c r="B24" s="21" t="s">
        <v>22</v>
      </c>
      <c r="C24" s="21">
        <v>5.0149999999999997</v>
      </c>
      <c r="D24" s="21" t="s">
        <v>412</v>
      </c>
      <c r="E24" s="21" t="s">
        <v>416</v>
      </c>
      <c r="F24" s="21" t="s">
        <v>408</v>
      </c>
      <c r="G24" s="21" t="s">
        <v>66</v>
      </c>
      <c r="H24" s="21">
        <v>20</v>
      </c>
      <c r="I24" s="21" t="s">
        <v>417</v>
      </c>
      <c r="J24" s="21" t="s">
        <v>23</v>
      </c>
      <c r="K24" s="21" t="s">
        <v>421</v>
      </c>
      <c r="L24" s="21">
        <v>0</v>
      </c>
      <c r="M24" s="21">
        <f t="shared" si="0"/>
        <v>17</v>
      </c>
      <c r="N24" s="21">
        <f t="shared" si="1"/>
        <v>8</v>
      </c>
      <c r="O24" s="21" t="s">
        <v>31</v>
      </c>
      <c r="P24" s="21" t="s">
        <v>205</v>
      </c>
      <c r="Q24" s="21" t="s">
        <v>26</v>
      </c>
      <c r="R24" s="21">
        <f t="shared" si="2"/>
        <v>8</v>
      </c>
      <c r="S24" s="21" t="s">
        <v>32</v>
      </c>
      <c r="T24" s="21" t="s">
        <v>32</v>
      </c>
      <c r="U24" s="21" t="s">
        <v>33</v>
      </c>
      <c r="AM24" s="21">
        <v>1</v>
      </c>
      <c r="AN24" s="21">
        <v>4</v>
      </c>
      <c r="AO24" s="21">
        <v>2</v>
      </c>
      <c r="AP24" s="21">
        <v>1</v>
      </c>
      <c r="AW24" s="21">
        <v>0.9</v>
      </c>
      <c r="AX24" s="21">
        <v>6.6</v>
      </c>
      <c r="AY24" s="21">
        <v>6.8</v>
      </c>
      <c r="AZ24" s="21">
        <v>2.7</v>
      </c>
    </row>
    <row r="25" spans="1:53" s="21" customFormat="1" x14ac:dyDescent="0.2">
      <c r="A25" s="20">
        <v>41829</v>
      </c>
      <c r="B25" s="21" t="s">
        <v>22</v>
      </c>
      <c r="C25" s="21">
        <v>5.0149999999999997</v>
      </c>
      <c r="D25" s="21" t="s">
        <v>412</v>
      </c>
      <c r="E25" s="21" t="s">
        <v>416</v>
      </c>
      <c r="F25" s="21" t="s">
        <v>408</v>
      </c>
      <c r="G25" s="21" t="s">
        <v>66</v>
      </c>
      <c r="H25" s="21">
        <v>20</v>
      </c>
      <c r="I25" s="21" t="s">
        <v>419</v>
      </c>
      <c r="J25" s="21" t="s">
        <v>23</v>
      </c>
      <c r="K25" s="21" t="s">
        <v>422</v>
      </c>
      <c r="L25" s="21">
        <v>0</v>
      </c>
      <c r="M25" s="21">
        <f t="shared" si="0"/>
        <v>25.2</v>
      </c>
      <c r="N25" s="21">
        <f t="shared" si="1"/>
        <v>35</v>
      </c>
      <c r="O25" s="21" t="s">
        <v>31</v>
      </c>
      <c r="P25" s="21" t="s">
        <v>255</v>
      </c>
      <c r="Q25" s="21" t="s">
        <v>26</v>
      </c>
      <c r="R25" s="21">
        <f t="shared" si="2"/>
        <v>35</v>
      </c>
      <c r="S25" s="21" t="s">
        <v>32</v>
      </c>
      <c r="T25" s="21" t="s">
        <v>32</v>
      </c>
      <c r="U25" s="21" t="s">
        <v>33</v>
      </c>
      <c r="AM25" s="21">
        <v>22</v>
      </c>
      <c r="AN25" s="21">
        <v>11</v>
      </c>
      <c r="AQ25" s="21">
        <v>2</v>
      </c>
      <c r="AV25" s="21">
        <v>2.4</v>
      </c>
      <c r="AW25" s="21">
        <v>10.1</v>
      </c>
      <c r="AX25" s="21">
        <v>10.8</v>
      </c>
      <c r="BA25" s="21">
        <v>1.9</v>
      </c>
    </row>
    <row r="26" spans="1:53" s="21" customFormat="1" x14ac:dyDescent="0.2">
      <c r="A26" s="20">
        <v>41829</v>
      </c>
      <c r="B26" s="21" t="s">
        <v>22</v>
      </c>
      <c r="C26" s="21">
        <v>5.0149999999999997</v>
      </c>
      <c r="D26" s="21" t="s">
        <v>412</v>
      </c>
      <c r="E26" s="21" t="s">
        <v>416</v>
      </c>
      <c r="F26" s="21" t="s">
        <v>408</v>
      </c>
      <c r="G26" s="21" t="s">
        <v>66</v>
      </c>
      <c r="H26" s="21">
        <v>20</v>
      </c>
      <c r="I26" s="21" t="s">
        <v>419</v>
      </c>
      <c r="J26" s="21" t="s">
        <v>23</v>
      </c>
      <c r="K26" s="21" t="s">
        <v>423</v>
      </c>
      <c r="L26" s="21">
        <v>0</v>
      </c>
      <c r="M26" s="21">
        <f t="shared" si="0"/>
        <v>18.600000000000001</v>
      </c>
      <c r="N26" s="21">
        <f t="shared" si="1"/>
        <v>15</v>
      </c>
      <c r="O26" s="21" t="s">
        <v>31</v>
      </c>
      <c r="P26" s="21" t="s">
        <v>309</v>
      </c>
      <c r="Q26" s="21" t="s">
        <v>26</v>
      </c>
      <c r="R26" s="21">
        <f t="shared" si="2"/>
        <v>15</v>
      </c>
      <c r="S26" s="21" t="s">
        <v>32</v>
      </c>
      <c r="T26" s="21" t="s">
        <v>32</v>
      </c>
      <c r="U26" s="21" t="s">
        <v>33</v>
      </c>
      <c r="AM26" s="21">
        <v>3</v>
      </c>
      <c r="AN26" s="21">
        <v>8</v>
      </c>
      <c r="AO26" s="21">
        <v>4</v>
      </c>
      <c r="AW26" s="21">
        <v>2.2000000000000002</v>
      </c>
      <c r="AX26" s="21">
        <f>6.5+0.9</f>
        <v>7.4</v>
      </c>
      <c r="AY26" s="21">
        <v>9</v>
      </c>
    </row>
    <row r="27" spans="1:53" s="21" customFormat="1" x14ac:dyDescent="0.2">
      <c r="A27" s="20">
        <v>41829</v>
      </c>
      <c r="B27" s="21" t="s">
        <v>22</v>
      </c>
      <c r="C27" s="21">
        <v>5.0149999999999997</v>
      </c>
      <c r="D27" s="21" t="s">
        <v>412</v>
      </c>
      <c r="E27" s="21" t="s">
        <v>416</v>
      </c>
      <c r="F27" s="21" t="s">
        <v>408</v>
      </c>
      <c r="G27" s="21" t="s">
        <v>66</v>
      </c>
      <c r="H27" s="21">
        <v>20</v>
      </c>
      <c r="I27" s="21" t="s">
        <v>417</v>
      </c>
      <c r="J27" s="21" t="s">
        <v>23</v>
      </c>
      <c r="K27" s="21" t="s">
        <v>427</v>
      </c>
      <c r="L27" s="21">
        <v>0</v>
      </c>
      <c r="M27" s="21">
        <f t="shared" si="0"/>
        <v>6.6</v>
      </c>
      <c r="N27" s="21">
        <f t="shared" si="1"/>
        <v>2</v>
      </c>
      <c r="O27" s="21" t="s">
        <v>31</v>
      </c>
      <c r="P27" s="21" t="s">
        <v>436</v>
      </c>
      <c r="Q27" s="21" t="s">
        <v>26</v>
      </c>
      <c r="R27" s="21">
        <f t="shared" si="2"/>
        <v>2</v>
      </c>
      <c r="S27" s="21" t="s">
        <v>32</v>
      </c>
      <c r="T27" s="21" t="s">
        <v>39</v>
      </c>
      <c r="U27" s="21" t="s">
        <v>33</v>
      </c>
      <c r="AO27" s="21">
        <v>1</v>
      </c>
      <c r="AP27" s="21">
        <v>1</v>
      </c>
      <c r="AY27" s="21">
        <v>2.8</v>
      </c>
      <c r="AZ27" s="21">
        <v>3.8</v>
      </c>
    </row>
    <row r="28" spans="1:53" s="21" customFormat="1" x14ac:dyDescent="0.2">
      <c r="A28" s="20">
        <v>41829</v>
      </c>
      <c r="B28" s="21" t="s">
        <v>22</v>
      </c>
      <c r="C28" s="21">
        <v>5.0149999999999997</v>
      </c>
      <c r="D28" s="21" t="s">
        <v>412</v>
      </c>
      <c r="E28" s="21" t="s">
        <v>416</v>
      </c>
      <c r="F28" s="21" t="s">
        <v>408</v>
      </c>
      <c r="G28" s="21" t="s">
        <v>66</v>
      </c>
      <c r="H28" s="21">
        <v>20</v>
      </c>
      <c r="I28" s="21" t="s">
        <v>419</v>
      </c>
      <c r="J28" s="21" t="s">
        <v>23</v>
      </c>
      <c r="K28" s="21" t="s">
        <v>439</v>
      </c>
      <c r="L28" s="21">
        <v>0</v>
      </c>
      <c r="M28" s="21">
        <f t="shared" si="0"/>
        <v>1.1000000000000001</v>
      </c>
      <c r="N28" s="21">
        <f t="shared" si="1"/>
        <v>2</v>
      </c>
      <c r="O28" s="21" t="s">
        <v>31</v>
      </c>
      <c r="P28" s="21" t="s">
        <v>166</v>
      </c>
      <c r="Q28" s="21" t="s">
        <v>26</v>
      </c>
      <c r="R28" s="21">
        <f t="shared" si="2"/>
        <v>2</v>
      </c>
      <c r="S28" s="21" t="s">
        <v>32</v>
      </c>
      <c r="T28" s="21" t="s">
        <v>32</v>
      </c>
      <c r="U28" s="21" t="s">
        <v>39</v>
      </c>
      <c r="AM28" s="21">
        <v>2</v>
      </c>
      <c r="AW28" s="21">
        <v>1.1000000000000001</v>
      </c>
    </row>
    <row r="29" spans="1:53" s="21" customFormat="1" x14ac:dyDescent="0.2">
      <c r="A29" s="20">
        <v>41829</v>
      </c>
      <c r="B29" s="21" t="s">
        <v>22</v>
      </c>
      <c r="C29" s="21">
        <v>5.016</v>
      </c>
      <c r="D29" s="21" t="s">
        <v>269</v>
      </c>
      <c r="E29" s="21" t="s">
        <v>266</v>
      </c>
      <c r="F29" s="21" t="s">
        <v>408</v>
      </c>
      <c r="G29" s="21" t="s">
        <v>66</v>
      </c>
      <c r="H29" s="21">
        <v>26</v>
      </c>
      <c r="I29" s="21" t="s">
        <v>406</v>
      </c>
      <c r="J29" s="21" t="s">
        <v>266</v>
      </c>
      <c r="K29" s="21" t="s">
        <v>409</v>
      </c>
      <c r="L29" s="21">
        <v>0</v>
      </c>
      <c r="M29" s="21">
        <f t="shared" si="0"/>
        <v>15.200000000000001</v>
      </c>
      <c r="N29" s="21">
        <f t="shared" si="1"/>
        <v>21</v>
      </c>
      <c r="O29" s="21" t="s">
        <v>31</v>
      </c>
      <c r="P29" s="21" t="s">
        <v>255</v>
      </c>
      <c r="Q29" s="21" t="s">
        <v>26</v>
      </c>
      <c r="R29" s="21">
        <f t="shared" si="2"/>
        <v>21</v>
      </c>
      <c r="S29" s="21" t="s">
        <v>32</v>
      </c>
      <c r="T29" s="21" t="s">
        <v>39</v>
      </c>
      <c r="U29" s="21" t="s">
        <v>33</v>
      </c>
      <c r="AM29" s="21">
        <v>14</v>
      </c>
      <c r="AN29" s="21">
        <v>6</v>
      </c>
      <c r="AO29" s="21">
        <v>1</v>
      </c>
      <c r="AV29" s="21">
        <v>2.8</v>
      </c>
      <c r="AW29" s="21">
        <v>6</v>
      </c>
      <c r="AX29" s="21">
        <v>5.8</v>
      </c>
      <c r="AY29" s="21">
        <v>0.6</v>
      </c>
    </row>
    <row r="30" spans="1:53" s="21" customFormat="1" x14ac:dyDescent="0.2">
      <c r="A30" s="20">
        <v>41829</v>
      </c>
      <c r="B30" s="21" t="s">
        <v>22</v>
      </c>
      <c r="C30" s="21">
        <v>5.0149999999999997</v>
      </c>
      <c r="D30" s="21" t="s">
        <v>412</v>
      </c>
      <c r="E30" s="21" t="s">
        <v>416</v>
      </c>
      <c r="F30" s="21" t="s">
        <v>408</v>
      </c>
      <c r="G30" s="21" t="s">
        <v>66</v>
      </c>
      <c r="H30" s="21">
        <v>20</v>
      </c>
      <c r="I30" s="21" t="s">
        <v>417</v>
      </c>
      <c r="J30" s="21" t="s">
        <v>23</v>
      </c>
      <c r="K30" s="21" t="s">
        <v>428</v>
      </c>
      <c r="L30" s="21">
        <v>4</v>
      </c>
      <c r="M30" s="21">
        <v>2.1</v>
      </c>
      <c r="N30" s="21">
        <v>0</v>
      </c>
      <c r="O30" s="21" t="s">
        <v>38</v>
      </c>
      <c r="P30" s="21" t="s">
        <v>62</v>
      </c>
      <c r="Q30" s="21" t="s">
        <v>26</v>
      </c>
      <c r="R30" s="21">
        <v>4</v>
      </c>
      <c r="S30" s="21" t="s">
        <v>40</v>
      </c>
      <c r="T30" s="21" t="s">
        <v>39</v>
      </c>
      <c r="U30" s="21" t="s">
        <v>33</v>
      </c>
      <c r="X30" s="21">
        <v>1</v>
      </c>
    </row>
    <row r="31" spans="1:53" s="21" customFormat="1" x14ac:dyDescent="0.2">
      <c r="A31" s="20">
        <v>41829</v>
      </c>
      <c r="B31" s="21" t="s">
        <v>22</v>
      </c>
      <c r="C31" s="21">
        <v>5.0149999999999997</v>
      </c>
      <c r="D31" s="21" t="s">
        <v>412</v>
      </c>
      <c r="E31" s="21" t="s">
        <v>416</v>
      </c>
      <c r="F31" s="21" t="s">
        <v>408</v>
      </c>
      <c r="G31" s="21" t="s">
        <v>66</v>
      </c>
      <c r="H31" s="21">
        <v>20</v>
      </c>
      <c r="I31" s="21" t="s">
        <v>417</v>
      </c>
      <c r="J31" s="21" t="s">
        <v>23</v>
      </c>
      <c r="K31" s="21" t="s">
        <v>429</v>
      </c>
      <c r="L31" s="21">
        <v>1</v>
      </c>
      <c r="M31" s="21">
        <v>0.2</v>
      </c>
      <c r="N31" s="21">
        <v>0</v>
      </c>
      <c r="O31" s="21" t="s">
        <v>38</v>
      </c>
      <c r="P31" s="21" t="s">
        <v>335</v>
      </c>
      <c r="Q31" s="21" t="s">
        <v>26</v>
      </c>
      <c r="R31" s="21">
        <v>1</v>
      </c>
      <c r="S31" s="21" t="s">
        <v>40</v>
      </c>
      <c r="T31" s="21" t="s">
        <v>39</v>
      </c>
      <c r="U31" s="21" t="s">
        <v>33</v>
      </c>
      <c r="V31" s="21">
        <v>1</v>
      </c>
      <c r="W31" s="21">
        <v>1</v>
      </c>
      <c r="X31" s="21">
        <v>1</v>
      </c>
    </row>
    <row r="32" spans="1:53" s="21" customFormat="1" x14ac:dyDescent="0.2">
      <c r="A32" s="20">
        <v>41829</v>
      </c>
      <c r="B32" s="21" t="s">
        <v>22</v>
      </c>
      <c r="C32" s="21">
        <v>5.0149999999999997</v>
      </c>
      <c r="D32" s="21" t="s">
        <v>412</v>
      </c>
      <c r="E32" s="21" t="s">
        <v>416</v>
      </c>
      <c r="F32" s="21" t="s">
        <v>408</v>
      </c>
      <c r="G32" s="21" t="s">
        <v>66</v>
      </c>
      <c r="H32" s="21">
        <v>20</v>
      </c>
      <c r="I32" s="21" t="s">
        <v>417</v>
      </c>
      <c r="J32" s="21" t="s">
        <v>23</v>
      </c>
      <c r="K32" s="21" t="s">
        <v>430</v>
      </c>
      <c r="L32" s="21">
        <v>1</v>
      </c>
      <c r="M32" s="21">
        <v>0.1</v>
      </c>
      <c r="N32" s="21">
        <v>0</v>
      </c>
      <c r="O32" s="21" t="s">
        <v>38</v>
      </c>
      <c r="P32" s="21" t="s">
        <v>437</v>
      </c>
      <c r="Q32" s="21" t="s">
        <v>39</v>
      </c>
      <c r="R32" s="21">
        <v>1</v>
      </c>
      <c r="S32" s="21" t="s">
        <v>132</v>
      </c>
      <c r="T32" s="21" t="s">
        <v>39</v>
      </c>
      <c r="U32" s="21" t="s">
        <v>33</v>
      </c>
      <c r="V32" s="21">
        <v>1</v>
      </c>
      <c r="W32" s="21">
        <v>1</v>
      </c>
      <c r="X32" s="21">
        <v>1</v>
      </c>
    </row>
    <row r="33" spans="1:33" s="21" customFormat="1" x14ac:dyDescent="0.2">
      <c r="A33" s="20">
        <v>41829</v>
      </c>
      <c r="B33" s="21" t="s">
        <v>22</v>
      </c>
      <c r="C33" s="21">
        <v>5.0149999999999997</v>
      </c>
      <c r="D33" s="21" t="s">
        <v>412</v>
      </c>
      <c r="E33" s="21" t="s">
        <v>416</v>
      </c>
      <c r="F33" s="21" t="s">
        <v>408</v>
      </c>
      <c r="G33" s="21" t="s">
        <v>66</v>
      </c>
      <c r="H33" s="21">
        <v>20</v>
      </c>
      <c r="I33" s="21" t="s">
        <v>417</v>
      </c>
      <c r="J33" s="21" t="s">
        <v>23</v>
      </c>
      <c r="K33" s="21" t="s">
        <v>431</v>
      </c>
      <c r="L33" s="21">
        <v>3</v>
      </c>
      <c r="M33" s="21">
        <v>2</v>
      </c>
      <c r="N33" s="21">
        <v>0</v>
      </c>
      <c r="O33" s="21" t="s">
        <v>38</v>
      </c>
      <c r="P33" s="21" t="s">
        <v>438</v>
      </c>
      <c r="Q33" s="21" t="s">
        <v>26</v>
      </c>
      <c r="R33" s="21">
        <v>3</v>
      </c>
      <c r="S33" s="21" t="s">
        <v>40</v>
      </c>
      <c r="T33" s="21" t="s">
        <v>39</v>
      </c>
      <c r="U33" s="21" t="s">
        <v>33</v>
      </c>
      <c r="X33" s="21">
        <v>1</v>
      </c>
    </row>
    <row r="34" spans="1:33" s="21" customFormat="1" x14ac:dyDescent="0.2">
      <c r="A34" s="20">
        <v>41829</v>
      </c>
      <c r="B34" s="21" t="s">
        <v>22</v>
      </c>
      <c r="C34" s="21">
        <v>5.0149999999999997</v>
      </c>
      <c r="D34" s="21" t="s">
        <v>412</v>
      </c>
      <c r="E34" s="21" t="s">
        <v>416</v>
      </c>
      <c r="F34" s="21" t="s">
        <v>408</v>
      </c>
      <c r="G34" s="21" t="s">
        <v>66</v>
      </c>
      <c r="H34" s="21">
        <v>20</v>
      </c>
      <c r="I34" s="21" t="s">
        <v>419</v>
      </c>
      <c r="J34" s="21" t="s">
        <v>23</v>
      </c>
      <c r="K34" s="21" t="s">
        <v>442</v>
      </c>
      <c r="L34" s="21">
        <v>1</v>
      </c>
      <c r="M34" s="21">
        <v>0.7</v>
      </c>
      <c r="N34" s="21">
        <v>0</v>
      </c>
      <c r="O34" s="21" t="s">
        <v>38</v>
      </c>
      <c r="P34" s="21" t="s">
        <v>62</v>
      </c>
      <c r="Q34" s="21" t="s">
        <v>26</v>
      </c>
      <c r="R34" s="21">
        <v>1</v>
      </c>
      <c r="S34" s="21" t="s">
        <v>40</v>
      </c>
      <c r="T34" s="21" t="s">
        <v>39</v>
      </c>
      <c r="U34" s="21" t="s">
        <v>33</v>
      </c>
      <c r="X34" s="21">
        <v>1</v>
      </c>
    </row>
    <row r="35" spans="1:33" s="21" customFormat="1" x14ac:dyDescent="0.2">
      <c r="A35" s="20">
        <v>41829</v>
      </c>
      <c r="B35" s="21" t="s">
        <v>22</v>
      </c>
      <c r="C35" s="21">
        <v>5.0149999999999997</v>
      </c>
      <c r="D35" s="21" t="s">
        <v>412</v>
      </c>
      <c r="E35" s="21" t="s">
        <v>416</v>
      </c>
      <c r="F35" s="21" t="s">
        <v>408</v>
      </c>
      <c r="G35" s="21" t="s">
        <v>66</v>
      </c>
      <c r="H35" s="21">
        <v>20</v>
      </c>
      <c r="I35" s="21" t="s">
        <v>419</v>
      </c>
      <c r="J35" s="21" t="s">
        <v>23</v>
      </c>
      <c r="K35" s="21" t="s">
        <v>443</v>
      </c>
      <c r="L35" s="21">
        <v>3</v>
      </c>
      <c r="M35" s="21">
        <v>2</v>
      </c>
      <c r="N35" s="21">
        <v>0</v>
      </c>
      <c r="O35" s="21" t="s">
        <v>38</v>
      </c>
      <c r="P35" s="21" t="s">
        <v>438</v>
      </c>
      <c r="Q35" s="21" t="s">
        <v>26</v>
      </c>
      <c r="R35" s="21">
        <v>3</v>
      </c>
      <c r="S35" s="21" t="s">
        <v>40</v>
      </c>
      <c r="T35" s="21" t="s">
        <v>39</v>
      </c>
      <c r="U35" s="21" t="s">
        <v>33</v>
      </c>
      <c r="X35" s="21">
        <v>1</v>
      </c>
    </row>
    <row r="36" spans="1:33" s="21" customFormat="1" x14ac:dyDescent="0.2">
      <c r="A36" s="20">
        <v>41829</v>
      </c>
      <c r="B36" s="21" t="s">
        <v>22</v>
      </c>
      <c r="C36" s="21">
        <v>5.0149999999999997</v>
      </c>
      <c r="D36" s="21" t="s">
        <v>412</v>
      </c>
      <c r="E36" s="21" t="s">
        <v>416</v>
      </c>
      <c r="F36" s="21" t="s">
        <v>408</v>
      </c>
      <c r="G36" s="21" t="s">
        <v>66</v>
      </c>
      <c r="H36" s="21">
        <v>20</v>
      </c>
      <c r="I36" s="21" t="s">
        <v>417</v>
      </c>
      <c r="J36" s="21" t="s">
        <v>23</v>
      </c>
      <c r="K36" s="21" t="s">
        <v>432</v>
      </c>
      <c r="L36" s="21">
        <v>1</v>
      </c>
      <c r="M36" s="21">
        <v>4.2</v>
      </c>
      <c r="N36" s="21">
        <v>0</v>
      </c>
      <c r="O36" s="21" t="s">
        <v>146</v>
      </c>
      <c r="P36" s="21" t="s">
        <v>147</v>
      </c>
      <c r="Q36" s="21" t="s">
        <v>26</v>
      </c>
      <c r="R36" s="21">
        <v>2</v>
      </c>
      <c r="S36" s="21" t="s">
        <v>26</v>
      </c>
      <c r="T36" s="21" t="s">
        <v>39</v>
      </c>
      <c r="U36" s="21" t="s">
        <v>33</v>
      </c>
      <c r="AA36" s="21">
        <v>1</v>
      </c>
      <c r="AB36" s="21">
        <v>1</v>
      </c>
      <c r="AC36" s="21">
        <v>1</v>
      </c>
      <c r="AD36" s="21">
        <v>1</v>
      </c>
    </row>
    <row r="37" spans="1:33" s="21" customFormat="1" x14ac:dyDescent="0.2">
      <c r="A37" s="20">
        <v>41829</v>
      </c>
      <c r="B37" s="21" t="s">
        <v>22</v>
      </c>
      <c r="C37" s="21">
        <v>5.0149999999999997</v>
      </c>
      <c r="D37" s="21" t="s">
        <v>412</v>
      </c>
      <c r="E37" s="21" t="s">
        <v>416</v>
      </c>
      <c r="F37" s="21" t="s">
        <v>408</v>
      </c>
      <c r="G37" s="21" t="s">
        <v>66</v>
      </c>
      <c r="H37" s="21">
        <v>20</v>
      </c>
      <c r="I37" s="21" t="s">
        <v>419</v>
      </c>
      <c r="J37" s="21" t="s">
        <v>23</v>
      </c>
      <c r="K37" s="21" t="s">
        <v>444</v>
      </c>
      <c r="L37" s="21">
        <v>0.5</v>
      </c>
      <c r="M37" s="21">
        <v>29.3</v>
      </c>
      <c r="N37" s="21">
        <v>0</v>
      </c>
      <c r="O37" s="21" t="s">
        <v>172</v>
      </c>
      <c r="P37" s="21" t="s">
        <v>175</v>
      </c>
      <c r="Q37" s="21" t="s">
        <v>26</v>
      </c>
      <c r="R37" s="21">
        <v>2</v>
      </c>
      <c r="S37" s="21" t="s">
        <v>26</v>
      </c>
      <c r="T37" s="21" t="s">
        <v>26</v>
      </c>
      <c r="U37" s="21" t="s">
        <v>28</v>
      </c>
      <c r="V37" s="21">
        <v>1</v>
      </c>
      <c r="W37" s="21">
        <v>1</v>
      </c>
      <c r="Z37" s="21">
        <v>1</v>
      </c>
      <c r="AA37" s="21">
        <v>1</v>
      </c>
    </row>
    <row r="38" spans="1:33" s="21" customFormat="1" x14ac:dyDescent="0.2">
      <c r="A38" s="20">
        <v>41829</v>
      </c>
      <c r="B38" s="21" t="s">
        <v>22</v>
      </c>
      <c r="C38" s="21">
        <v>5.0149999999999997</v>
      </c>
      <c r="D38" s="21" t="s">
        <v>412</v>
      </c>
      <c r="E38" s="21" t="s">
        <v>416</v>
      </c>
      <c r="F38" s="21" t="s">
        <v>408</v>
      </c>
      <c r="G38" s="21" t="s">
        <v>66</v>
      </c>
      <c r="H38" s="21">
        <v>20</v>
      </c>
      <c r="I38" s="21" t="s">
        <v>419</v>
      </c>
      <c r="J38" s="21" t="s">
        <v>23</v>
      </c>
      <c r="K38" s="21" t="s">
        <v>445</v>
      </c>
      <c r="L38" s="21">
        <v>0.5</v>
      </c>
      <c r="M38" s="21" t="s">
        <v>446</v>
      </c>
      <c r="N38" s="21">
        <v>0</v>
      </c>
      <c r="O38" s="21" t="s">
        <v>172</v>
      </c>
      <c r="P38" s="21" t="s">
        <v>175</v>
      </c>
      <c r="Q38" s="21" t="s">
        <v>26</v>
      </c>
      <c r="R38" s="21">
        <v>2</v>
      </c>
      <c r="S38" s="21" t="s">
        <v>26</v>
      </c>
      <c r="T38" s="21" t="s">
        <v>26</v>
      </c>
      <c r="U38" s="21" t="s">
        <v>35</v>
      </c>
      <c r="V38" s="21">
        <v>1</v>
      </c>
      <c r="W38" s="21">
        <v>1</v>
      </c>
      <c r="AA38" s="21">
        <v>1</v>
      </c>
    </row>
    <row r="39" spans="1:33" s="21" customFormat="1" x14ac:dyDescent="0.2">
      <c r="A39" s="20">
        <v>41829</v>
      </c>
      <c r="B39" s="21" t="s">
        <v>22</v>
      </c>
      <c r="C39" s="21">
        <v>5.016</v>
      </c>
      <c r="D39" s="21" t="s">
        <v>269</v>
      </c>
      <c r="E39" s="21" t="s">
        <v>266</v>
      </c>
      <c r="F39" s="21" t="s">
        <v>408</v>
      </c>
      <c r="G39" s="21" t="s">
        <v>66</v>
      </c>
      <c r="H39" s="21">
        <v>26</v>
      </c>
      <c r="I39" s="21" t="s">
        <v>406</v>
      </c>
      <c r="J39" s="21" t="s">
        <v>266</v>
      </c>
      <c r="K39" s="21" t="s">
        <v>410</v>
      </c>
      <c r="L39" s="21">
        <v>1</v>
      </c>
      <c r="M39" s="21">
        <v>0.4</v>
      </c>
      <c r="N39" s="21">
        <v>0</v>
      </c>
      <c r="O39" s="21" t="s">
        <v>172</v>
      </c>
      <c r="P39" s="21" t="s">
        <v>174</v>
      </c>
      <c r="Q39" s="21" t="s">
        <v>26</v>
      </c>
      <c r="R39" s="21">
        <v>1</v>
      </c>
      <c r="S39" s="21" t="s">
        <v>40</v>
      </c>
      <c r="T39" s="21" t="s">
        <v>26</v>
      </c>
      <c r="U39" s="21" t="s">
        <v>28</v>
      </c>
      <c r="AG39" s="21">
        <v>1</v>
      </c>
    </row>
    <row r="40" spans="1:33" s="21" customFormat="1" x14ac:dyDescent="0.2">
      <c r="A40" s="20">
        <v>41829</v>
      </c>
      <c r="B40" s="21" t="s">
        <v>22</v>
      </c>
      <c r="C40" s="21">
        <v>5.0149999999999997</v>
      </c>
      <c r="D40" s="21" t="s">
        <v>412</v>
      </c>
      <c r="E40" s="21" t="s">
        <v>416</v>
      </c>
      <c r="F40" s="21" t="s">
        <v>408</v>
      </c>
      <c r="G40" s="21" t="s">
        <v>66</v>
      </c>
      <c r="H40" s="21">
        <v>20</v>
      </c>
      <c r="I40" s="21" t="s">
        <v>419</v>
      </c>
      <c r="J40" s="21" t="s">
        <v>23</v>
      </c>
      <c r="K40" s="21" t="s">
        <v>435</v>
      </c>
      <c r="L40" s="21">
        <v>1</v>
      </c>
      <c r="M40" s="21">
        <v>2.7</v>
      </c>
      <c r="N40" s="21">
        <v>0</v>
      </c>
      <c r="O40" s="21" t="s">
        <v>159</v>
      </c>
      <c r="P40" s="21" t="s">
        <v>167</v>
      </c>
      <c r="Q40" s="21" t="s">
        <v>26</v>
      </c>
      <c r="R40" s="21">
        <v>1</v>
      </c>
      <c r="S40" s="21" t="s">
        <v>40</v>
      </c>
      <c r="T40" s="21" t="s">
        <v>26</v>
      </c>
      <c r="U40" s="21" t="s">
        <v>163</v>
      </c>
      <c r="X40" s="21">
        <v>1</v>
      </c>
      <c r="Z40" s="21">
        <v>1</v>
      </c>
    </row>
    <row r="41" spans="1:33" s="23" customFormat="1" x14ac:dyDescent="0.2">
      <c r="A41" s="22">
        <v>41829</v>
      </c>
      <c r="B41" s="23" t="s">
        <v>22</v>
      </c>
      <c r="C41" s="23">
        <v>5.4050000000000002</v>
      </c>
      <c r="D41" s="23" t="s">
        <v>269</v>
      </c>
      <c r="E41" s="23" t="s">
        <v>404</v>
      </c>
      <c r="F41" s="23" t="s">
        <v>405</v>
      </c>
      <c r="G41" s="23" t="s">
        <v>66</v>
      </c>
      <c r="H41" s="23">
        <v>46</v>
      </c>
      <c r="I41" s="23" t="s">
        <v>406</v>
      </c>
      <c r="J41" s="23" t="s">
        <v>407</v>
      </c>
      <c r="K41" s="23" t="s">
        <v>411</v>
      </c>
      <c r="L41" s="23">
        <v>1</v>
      </c>
      <c r="M41" s="23">
        <v>14.4</v>
      </c>
      <c r="N41" s="23">
        <v>0</v>
      </c>
      <c r="O41" s="23" t="s">
        <v>41</v>
      </c>
      <c r="P41" s="23" t="s">
        <v>45</v>
      </c>
      <c r="Q41" s="23" t="s">
        <v>26</v>
      </c>
      <c r="R41" s="23">
        <v>1</v>
      </c>
      <c r="S41" s="23" t="s">
        <v>40</v>
      </c>
      <c r="T41" s="23" t="s">
        <v>26</v>
      </c>
      <c r="U41" s="23" t="s">
        <v>28</v>
      </c>
      <c r="W41" s="23">
        <v>1</v>
      </c>
    </row>
    <row r="42" spans="1:33" s="25" customFormat="1" x14ac:dyDescent="0.2">
      <c r="A42" s="24">
        <v>41829</v>
      </c>
      <c r="B42" s="25" t="s">
        <v>22</v>
      </c>
      <c r="C42" s="25">
        <v>5.4050000000000002</v>
      </c>
      <c r="D42" s="25" t="s">
        <v>412</v>
      </c>
      <c r="E42" s="25" t="s">
        <v>413</v>
      </c>
      <c r="F42" s="25" t="s">
        <v>414</v>
      </c>
      <c r="G42" s="25" t="s">
        <v>66</v>
      </c>
      <c r="H42" s="25">
        <v>57</v>
      </c>
      <c r="I42" s="25" t="s">
        <v>406</v>
      </c>
      <c r="J42" s="25" t="s">
        <v>413</v>
      </c>
      <c r="K42" s="25" t="s">
        <v>415</v>
      </c>
      <c r="L42" s="25">
        <v>1</v>
      </c>
      <c r="M42" s="25">
        <v>2.4</v>
      </c>
      <c r="N42" s="25">
        <v>0</v>
      </c>
      <c r="O42" s="25" t="s">
        <v>24</v>
      </c>
      <c r="P42" s="25" t="s">
        <v>37</v>
      </c>
      <c r="Q42" s="25" t="s">
        <v>26</v>
      </c>
      <c r="R42" s="25">
        <v>1</v>
      </c>
      <c r="S42" s="25" t="s">
        <v>40</v>
      </c>
      <c r="T42" s="25" t="s">
        <v>39</v>
      </c>
      <c r="U42" s="25" t="s">
        <v>33</v>
      </c>
      <c r="Y42" s="25" t="s">
        <v>30</v>
      </c>
    </row>
  </sheetData>
  <sortState ref="A2:BX14">
    <sortCondition ref="K2:K14"/>
  </sortState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topLeftCell="E1"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1640625" customWidth="1"/>
    <col min="2" max="2" width="5.1640625" bestFit="1" customWidth="1"/>
    <col min="3" max="3" width="6.33203125" bestFit="1" customWidth="1"/>
    <col min="4" max="4" width="41.83203125" bestFit="1" customWidth="1"/>
    <col min="5" max="5" width="15.1640625" bestFit="1" customWidth="1"/>
    <col min="6" max="6" width="28" bestFit="1" customWidth="1"/>
    <col min="7" max="7" width="20.6640625" bestFit="1" customWidth="1"/>
    <col min="8" max="8" width="15.83203125" bestFit="1" customWidth="1"/>
    <col min="9" max="9" width="17" bestFit="1" customWidth="1"/>
    <col min="10" max="10" width="20.83203125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19.164062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22" width="4.1640625" bestFit="1" customWidth="1"/>
    <col min="23" max="25" width="3.83203125" bestFit="1" customWidth="1"/>
    <col min="26" max="27" width="4.1640625" bestFit="1" customWidth="1"/>
    <col min="28" max="28" width="2.83203125" bestFit="1" customWidth="1"/>
    <col min="29" max="30" width="2.1640625" bestFit="1" customWidth="1"/>
    <col min="31" max="31" width="3.83203125" bestFit="1" customWidth="1"/>
    <col min="32" max="36" width="3.1640625" bestFit="1" customWidth="1"/>
    <col min="37" max="37" width="8.1640625" bestFit="1" customWidth="1"/>
    <col min="38" max="38" width="3.1640625" bestFit="1" customWidth="1"/>
    <col min="39" max="45" width="2.1640625" bestFit="1" customWidth="1"/>
    <col min="46" max="46" width="3.1640625" bestFit="1" customWidth="1"/>
    <col min="47" max="47" width="8.6640625" bestFit="1" customWidth="1"/>
    <col min="48" max="53" width="4.33203125" bestFit="1" customWidth="1"/>
    <col min="54" max="54" width="2.1640625" bestFit="1" customWidth="1"/>
    <col min="55" max="55" width="5.33203125" bestFit="1" customWidth="1"/>
    <col min="56" max="56" width="3.1640625" bestFit="1" customWidth="1"/>
  </cols>
  <sheetData>
    <row r="1" spans="1:5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447</v>
      </c>
      <c r="AL1" s="1">
        <v>2</v>
      </c>
      <c r="AM1" s="1">
        <v>3</v>
      </c>
      <c r="AN1" s="1">
        <v>4</v>
      </c>
      <c r="AO1" s="1">
        <v>5</v>
      </c>
      <c r="AP1" s="1">
        <v>6</v>
      </c>
      <c r="AQ1" s="1">
        <v>7</v>
      </c>
      <c r="AR1" s="2" t="s">
        <v>21</v>
      </c>
      <c r="AS1" s="1">
        <v>9</v>
      </c>
      <c r="AT1" s="1">
        <v>10</v>
      </c>
      <c r="AU1" s="1" t="s">
        <v>448</v>
      </c>
      <c r="AV1" s="1">
        <v>2</v>
      </c>
      <c r="AW1" s="1">
        <v>3</v>
      </c>
      <c r="AX1" s="1">
        <v>4</v>
      </c>
      <c r="AY1" s="1">
        <v>5</v>
      </c>
      <c r="AZ1" s="1">
        <v>6</v>
      </c>
      <c r="BA1" s="1">
        <v>7</v>
      </c>
      <c r="BB1" s="2" t="s">
        <v>21</v>
      </c>
      <c r="BC1" s="1">
        <v>9</v>
      </c>
      <c r="BD1" s="1">
        <v>10</v>
      </c>
    </row>
    <row r="2" spans="1:56" x14ac:dyDescent="0.2">
      <c r="A2" s="3">
        <v>41813</v>
      </c>
      <c r="B2" t="s">
        <v>22</v>
      </c>
      <c r="C2">
        <v>5.0049999999999999</v>
      </c>
      <c r="D2" t="s">
        <v>269</v>
      </c>
      <c r="E2" t="s">
        <v>23</v>
      </c>
      <c r="F2" t="s">
        <v>178</v>
      </c>
      <c r="G2" t="s">
        <v>66</v>
      </c>
      <c r="H2">
        <v>4</v>
      </c>
      <c r="I2">
        <v>17</v>
      </c>
      <c r="J2" t="s">
        <v>270</v>
      </c>
      <c r="K2" t="s">
        <v>271</v>
      </c>
      <c r="L2">
        <v>1</v>
      </c>
      <c r="M2">
        <v>86.1</v>
      </c>
      <c r="N2">
        <v>0</v>
      </c>
      <c r="O2" t="s">
        <v>41</v>
      </c>
      <c r="P2" t="s">
        <v>42</v>
      </c>
      <c r="Q2" t="s">
        <v>26</v>
      </c>
      <c r="R2">
        <v>2</v>
      </c>
      <c r="S2" t="s">
        <v>26</v>
      </c>
      <c r="T2" t="s">
        <v>26</v>
      </c>
      <c r="U2" t="s">
        <v>28</v>
      </c>
      <c r="Y2" t="s">
        <v>30</v>
      </c>
      <c r="Z2" t="s">
        <v>30</v>
      </c>
      <c r="AA2" t="s">
        <v>29</v>
      </c>
    </row>
    <row r="3" spans="1:56" x14ac:dyDescent="0.2">
      <c r="A3" s="3">
        <v>41813</v>
      </c>
      <c r="B3" t="s">
        <v>22</v>
      </c>
      <c r="C3">
        <v>5.0049999999999999</v>
      </c>
      <c r="D3" t="s">
        <v>269</v>
      </c>
      <c r="E3" t="s">
        <v>23</v>
      </c>
      <c r="F3" t="s">
        <v>178</v>
      </c>
      <c r="G3" t="s">
        <v>66</v>
      </c>
      <c r="H3">
        <v>4</v>
      </c>
      <c r="I3">
        <v>19</v>
      </c>
      <c r="J3" t="s">
        <v>272</v>
      </c>
      <c r="K3" t="s">
        <v>273</v>
      </c>
      <c r="L3">
        <v>1</v>
      </c>
      <c r="M3">
        <v>74.5</v>
      </c>
      <c r="N3">
        <v>0</v>
      </c>
      <c r="O3" t="s">
        <v>41</v>
      </c>
      <c r="P3" t="s">
        <v>43</v>
      </c>
      <c r="Q3" t="s">
        <v>26</v>
      </c>
      <c r="R3">
        <v>2</v>
      </c>
      <c r="S3" t="s">
        <v>26</v>
      </c>
      <c r="T3" t="s">
        <v>26</v>
      </c>
      <c r="U3" t="s">
        <v>28</v>
      </c>
      <c r="AC3" t="s">
        <v>29</v>
      </c>
      <c r="AD3" t="s">
        <v>29</v>
      </c>
      <c r="AE3" t="s">
        <v>30</v>
      </c>
    </row>
    <row r="4" spans="1:56" x14ac:dyDescent="0.2">
      <c r="A4" s="3">
        <v>41813</v>
      </c>
      <c r="B4" t="s">
        <v>22</v>
      </c>
      <c r="C4">
        <v>5.0049999999999999</v>
      </c>
      <c r="D4" t="s">
        <v>269</v>
      </c>
      <c r="E4" t="s">
        <v>23</v>
      </c>
      <c r="F4" t="s">
        <v>178</v>
      </c>
      <c r="G4" t="s">
        <v>66</v>
      </c>
      <c r="H4">
        <v>4</v>
      </c>
      <c r="I4">
        <v>19</v>
      </c>
      <c r="J4" t="s">
        <v>272</v>
      </c>
      <c r="K4" t="s">
        <v>274</v>
      </c>
      <c r="L4">
        <v>0</v>
      </c>
      <c r="M4">
        <f>SUM(AU4:BD4)</f>
        <v>8</v>
      </c>
      <c r="N4">
        <f>SUM(AK4:AT4)</f>
        <v>10</v>
      </c>
      <c r="O4" t="s">
        <v>31</v>
      </c>
      <c r="P4" t="s">
        <v>44</v>
      </c>
      <c r="Q4" t="s">
        <v>26</v>
      </c>
      <c r="R4">
        <f>N4</f>
        <v>10</v>
      </c>
      <c r="S4" t="s">
        <v>32</v>
      </c>
      <c r="T4" t="s">
        <v>26</v>
      </c>
      <c r="U4" t="s">
        <v>28</v>
      </c>
      <c r="AL4">
        <v>7</v>
      </c>
      <c r="AM4">
        <v>3</v>
      </c>
      <c r="AU4">
        <v>1.7</v>
      </c>
      <c r="AV4">
        <v>2.9</v>
      </c>
      <c r="AW4">
        <v>3.4</v>
      </c>
    </row>
    <row r="5" spans="1:56" x14ac:dyDescent="0.2">
      <c r="A5" s="3">
        <v>41813</v>
      </c>
      <c r="B5" t="s">
        <v>22</v>
      </c>
      <c r="C5">
        <v>5.0049999999999999</v>
      </c>
      <c r="D5" t="s">
        <v>269</v>
      </c>
      <c r="E5" t="s">
        <v>23</v>
      </c>
      <c r="F5" t="s">
        <v>178</v>
      </c>
      <c r="G5" t="s">
        <v>66</v>
      </c>
      <c r="H5">
        <v>4</v>
      </c>
      <c r="I5">
        <v>18</v>
      </c>
      <c r="J5" t="s">
        <v>285</v>
      </c>
      <c r="K5" t="s">
        <v>275</v>
      </c>
      <c r="L5">
        <v>1</v>
      </c>
      <c r="M5">
        <v>17.100000000000001</v>
      </c>
      <c r="N5">
        <v>0</v>
      </c>
      <c r="O5" t="s">
        <v>41</v>
      </c>
      <c r="P5" t="s">
        <v>45</v>
      </c>
      <c r="Q5" t="s">
        <v>26</v>
      </c>
      <c r="R5">
        <v>5</v>
      </c>
      <c r="S5" t="s">
        <v>27</v>
      </c>
      <c r="T5" t="s">
        <v>26</v>
      </c>
      <c r="U5" s="7" t="s">
        <v>28</v>
      </c>
      <c r="X5">
        <v>1</v>
      </c>
    </row>
    <row r="6" spans="1:56" x14ac:dyDescent="0.2">
      <c r="A6" s="3">
        <v>41813</v>
      </c>
      <c r="B6" t="s">
        <v>22</v>
      </c>
      <c r="C6">
        <v>5.0049999999999999</v>
      </c>
      <c r="D6" t="s">
        <v>269</v>
      </c>
      <c r="E6" t="s">
        <v>23</v>
      </c>
      <c r="F6" t="s">
        <v>178</v>
      </c>
      <c r="G6" t="s">
        <v>66</v>
      </c>
      <c r="H6">
        <v>4</v>
      </c>
      <c r="I6">
        <v>8</v>
      </c>
      <c r="J6" t="s">
        <v>286</v>
      </c>
      <c r="K6" t="s">
        <v>276</v>
      </c>
      <c r="L6">
        <v>1</v>
      </c>
      <c r="M6">
        <v>89.6</v>
      </c>
      <c r="N6">
        <v>0</v>
      </c>
      <c r="O6" t="s">
        <v>41</v>
      </c>
      <c r="P6" t="s">
        <v>42</v>
      </c>
      <c r="Q6" t="s">
        <v>26</v>
      </c>
      <c r="R6">
        <v>2</v>
      </c>
      <c r="S6" t="s">
        <v>26</v>
      </c>
      <c r="T6" t="s">
        <v>26</v>
      </c>
      <c r="U6" t="s">
        <v>35</v>
      </c>
      <c r="Y6" t="s">
        <v>30</v>
      </c>
      <c r="Z6" t="s">
        <v>30</v>
      </c>
      <c r="AA6" t="s">
        <v>30</v>
      </c>
    </row>
    <row r="7" spans="1:56" x14ac:dyDescent="0.2">
      <c r="A7" s="3">
        <v>41813</v>
      </c>
      <c r="B7" t="s">
        <v>22</v>
      </c>
      <c r="C7">
        <v>5.0049999999999999</v>
      </c>
      <c r="D7" t="s">
        <v>269</v>
      </c>
      <c r="E7" t="s">
        <v>23</v>
      </c>
      <c r="F7" t="s">
        <v>178</v>
      </c>
      <c r="G7" t="s">
        <v>66</v>
      </c>
      <c r="H7">
        <v>4</v>
      </c>
      <c r="I7">
        <v>8</v>
      </c>
      <c r="J7" t="s">
        <v>286</v>
      </c>
      <c r="K7" t="s">
        <v>277</v>
      </c>
      <c r="L7">
        <v>0</v>
      </c>
      <c r="M7">
        <f>SUM(AU7:BD7)</f>
        <v>5.4</v>
      </c>
      <c r="N7">
        <f>SUM(AK7:AT7)</f>
        <v>5</v>
      </c>
      <c r="O7" t="s">
        <v>31</v>
      </c>
      <c r="P7" t="s">
        <v>195</v>
      </c>
      <c r="Q7" t="s">
        <v>26</v>
      </c>
      <c r="R7">
        <f>N7</f>
        <v>5</v>
      </c>
      <c r="S7" t="s">
        <v>32</v>
      </c>
      <c r="T7" t="s">
        <v>26</v>
      </c>
      <c r="U7" t="s">
        <v>35</v>
      </c>
      <c r="AL7">
        <v>4</v>
      </c>
      <c r="AM7">
        <v>1</v>
      </c>
      <c r="AU7">
        <v>2</v>
      </c>
      <c r="AV7">
        <v>1.9</v>
      </c>
      <c r="AW7">
        <v>1.5</v>
      </c>
    </row>
    <row r="8" spans="1:56" x14ac:dyDescent="0.2">
      <c r="A8" s="3">
        <v>41813</v>
      </c>
      <c r="B8" t="s">
        <v>22</v>
      </c>
      <c r="C8">
        <v>5.0049999999999999</v>
      </c>
      <c r="D8" t="s">
        <v>269</v>
      </c>
      <c r="E8" t="s">
        <v>23</v>
      </c>
      <c r="F8" t="s">
        <v>178</v>
      </c>
      <c r="G8" t="s">
        <v>66</v>
      </c>
      <c r="H8">
        <v>4</v>
      </c>
      <c r="I8">
        <v>10</v>
      </c>
      <c r="J8" t="s">
        <v>287</v>
      </c>
      <c r="K8" t="s">
        <v>278</v>
      </c>
      <c r="L8">
        <v>1</v>
      </c>
      <c r="M8">
        <v>21.5</v>
      </c>
      <c r="N8">
        <v>0</v>
      </c>
      <c r="O8" t="s">
        <v>41</v>
      </c>
      <c r="P8" t="s">
        <v>43</v>
      </c>
      <c r="Q8" t="s">
        <v>26</v>
      </c>
      <c r="R8">
        <v>1</v>
      </c>
      <c r="S8" t="s">
        <v>40</v>
      </c>
      <c r="T8" s="7" t="s">
        <v>39</v>
      </c>
      <c r="U8" s="7" t="s">
        <v>35</v>
      </c>
      <c r="AE8" t="s">
        <v>30</v>
      </c>
    </row>
    <row r="9" spans="1:56" x14ac:dyDescent="0.2">
      <c r="A9" s="3">
        <v>41813</v>
      </c>
      <c r="B9" t="s">
        <v>22</v>
      </c>
      <c r="C9">
        <v>5.0049999999999999</v>
      </c>
      <c r="D9" t="s">
        <v>269</v>
      </c>
      <c r="E9" t="s">
        <v>23</v>
      </c>
      <c r="F9" t="s">
        <v>178</v>
      </c>
      <c r="G9" t="s">
        <v>66</v>
      </c>
      <c r="H9">
        <v>4</v>
      </c>
      <c r="I9">
        <v>10</v>
      </c>
      <c r="J9" t="s">
        <v>287</v>
      </c>
      <c r="K9" t="s">
        <v>279</v>
      </c>
      <c r="L9">
        <v>0</v>
      </c>
      <c r="M9">
        <f>SUM(AU9:BD9)</f>
        <v>31.9</v>
      </c>
      <c r="N9">
        <f>SUM(AK9:AT9)</f>
        <v>18</v>
      </c>
      <c r="O9" t="s">
        <v>31</v>
      </c>
      <c r="P9" t="s">
        <v>44</v>
      </c>
      <c r="Q9" t="s">
        <v>26</v>
      </c>
      <c r="R9">
        <f>N9</f>
        <v>18</v>
      </c>
      <c r="S9" t="s">
        <v>32</v>
      </c>
      <c r="T9" s="7" t="s">
        <v>39</v>
      </c>
      <c r="U9" s="7" t="s">
        <v>35</v>
      </c>
      <c r="AL9">
        <v>5</v>
      </c>
      <c r="AM9">
        <v>5</v>
      </c>
      <c r="AN9">
        <v>2</v>
      </c>
      <c r="AO9">
        <v>2</v>
      </c>
      <c r="AP9">
        <v>1</v>
      </c>
      <c r="AQ9">
        <v>1</v>
      </c>
      <c r="AS9">
        <v>2</v>
      </c>
      <c r="AU9">
        <v>0.1</v>
      </c>
      <c r="AV9">
        <v>2.2000000000000002</v>
      </c>
      <c r="AW9">
        <v>4</v>
      </c>
      <c r="AX9">
        <v>3.9</v>
      </c>
      <c r="AY9">
        <v>3.8</v>
      </c>
      <c r="AZ9">
        <v>3.5</v>
      </c>
      <c r="BA9">
        <v>3.5</v>
      </c>
      <c r="BC9">
        <v>10.9</v>
      </c>
    </row>
    <row r="10" spans="1:56" x14ac:dyDescent="0.2">
      <c r="A10" s="8">
        <v>41814</v>
      </c>
      <c r="B10" s="7" t="s">
        <v>22</v>
      </c>
      <c r="C10" s="7">
        <v>5.0049999999999999</v>
      </c>
      <c r="D10" s="7" t="s">
        <v>269</v>
      </c>
      <c r="E10" s="7" t="s">
        <v>23</v>
      </c>
      <c r="F10" s="7" t="s">
        <v>178</v>
      </c>
      <c r="G10" s="7" t="s">
        <v>66</v>
      </c>
      <c r="H10" s="7">
        <v>4</v>
      </c>
      <c r="I10">
        <v>4</v>
      </c>
      <c r="J10" s="7" t="s">
        <v>288</v>
      </c>
      <c r="K10" t="s">
        <v>280</v>
      </c>
      <c r="L10">
        <v>1</v>
      </c>
      <c r="M10">
        <v>45.6</v>
      </c>
      <c r="N10">
        <v>0</v>
      </c>
      <c r="O10" t="s">
        <v>24</v>
      </c>
      <c r="P10" t="s">
        <v>25</v>
      </c>
      <c r="Q10" t="s">
        <v>26</v>
      </c>
      <c r="R10">
        <v>3</v>
      </c>
      <c r="S10" t="s">
        <v>26</v>
      </c>
      <c r="T10" t="s">
        <v>26</v>
      </c>
      <c r="U10" s="7" t="s">
        <v>28</v>
      </c>
      <c r="X10" t="s">
        <v>30</v>
      </c>
      <c r="Y10" t="s">
        <v>30</v>
      </c>
      <c r="Z10" t="s">
        <v>289</v>
      </c>
      <c r="AA10" t="s">
        <v>196</v>
      </c>
    </row>
    <row r="11" spans="1:56" x14ac:dyDescent="0.2">
      <c r="A11" s="8">
        <v>41814</v>
      </c>
      <c r="B11" s="7" t="s">
        <v>22</v>
      </c>
      <c r="C11" s="7">
        <v>5.0049999999999999</v>
      </c>
      <c r="D11" s="7" t="s">
        <v>269</v>
      </c>
      <c r="E11" s="7" t="s">
        <v>23</v>
      </c>
      <c r="F11" s="7" t="s">
        <v>178</v>
      </c>
      <c r="G11" s="7" t="s">
        <v>66</v>
      </c>
      <c r="H11" s="7">
        <v>4</v>
      </c>
      <c r="I11">
        <v>5</v>
      </c>
      <c r="J11" s="7" t="s">
        <v>290</v>
      </c>
      <c r="K11" t="s">
        <v>281</v>
      </c>
      <c r="L11">
        <v>1</v>
      </c>
      <c r="M11">
        <v>19.3</v>
      </c>
      <c r="N11">
        <v>0</v>
      </c>
      <c r="O11" t="s">
        <v>24</v>
      </c>
      <c r="P11" t="s">
        <v>36</v>
      </c>
      <c r="Q11" t="s">
        <v>26</v>
      </c>
      <c r="R11">
        <v>2</v>
      </c>
      <c r="S11" t="s">
        <v>26</v>
      </c>
      <c r="T11" t="s">
        <v>26</v>
      </c>
      <c r="U11" s="7" t="s">
        <v>28</v>
      </c>
      <c r="W11" t="s">
        <v>30</v>
      </c>
      <c r="X11" t="s">
        <v>30</v>
      </c>
      <c r="Y11" t="s">
        <v>30</v>
      </c>
    </row>
    <row r="12" spans="1:56" x14ac:dyDescent="0.2">
      <c r="A12" s="8">
        <v>41814</v>
      </c>
      <c r="B12" s="7" t="s">
        <v>22</v>
      </c>
      <c r="C12" s="7">
        <v>5.0049999999999999</v>
      </c>
      <c r="D12" s="7" t="s">
        <v>269</v>
      </c>
      <c r="E12" s="7" t="s">
        <v>23</v>
      </c>
      <c r="F12" s="7" t="s">
        <v>178</v>
      </c>
      <c r="G12" s="7" t="s">
        <v>66</v>
      </c>
      <c r="H12" s="7">
        <v>4</v>
      </c>
      <c r="I12">
        <v>6</v>
      </c>
      <c r="J12" s="7" t="s">
        <v>201</v>
      </c>
      <c r="K12" t="s">
        <v>282</v>
      </c>
      <c r="L12">
        <v>1</v>
      </c>
      <c r="M12">
        <f>SUM(AU12:BD12)</f>
        <v>8.1000000000000014</v>
      </c>
      <c r="N12">
        <v>0</v>
      </c>
      <c r="O12" t="s">
        <v>24</v>
      </c>
      <c r="P12" t="s">
        <v>37</v>
      </c>
      <c r="Q12" t="s">
        <v>26</v>
      </c>
      <c r="R12">
        <f>SUM(AK12:AT12)</f>
        <v>16</v>
      </c>
      <c r="S12" t="s">
        <v>39</v>
      </c>
      <c r="T12" t="s">
        <v>39</v>
      </c>
      <c r="U12" s="7" t="s">
        <v>33</v>
      </c>
      <c r="AL12">
        <v>7</v>
      </c>
      <c r="AM12">
        <v>6</v>
      </c>
      <c r="AN12">
        <v>2</v>
      </c>
      <c r="AO12">
        <v>1</v>
      </c>
      <c r="AU12">
        <v>0.9</v>
      </c>
      <c r="AV12">
        <v>2.2000000000000002</v>
      </c>
      <c r="AW12">
        <v>2.7</v>
      </c>
      <c r="AX12">
        <v>1.2</v>
      </c>
      <c r="AY12">
        <v>1.1000000000000001</v>
      </c>
    </row>
    <row r="13" spans="1:56" x14ac:dyDescent="0.2">
      <c r="A13" s="8">
        <v>41814</v>
      </c>
      <c r="B13" s="7" t="s">
        <v>22</v>
      </c>
      <c r="C13" s="7">
        <v>5.0049999999999999</v>
      </c>
      <c r="D13" s="7" t="s">
        <v>269</v>
      </c>
      <c r="E13" s="7" t="s">
        <v>23</v>
      </c>
      <c r="F13" s="7" t="s">
        <v>178</v>
      </c>
      <c r="G13" s="7" t="s">
        <v>66</v>
      </c>
      <c r="H13" s="7">
        <v>4</v>
      </c>
      <c r="I13">
        <v>3</v>
      </c>
      <c r="J13" s="7" t="s">
        <v>298</v>
      </c>
      <c r="K13" t="s">
        <v>283</v>
      </c>
      <c r="L13">
        <v>1</v>
      </c>
      <c r="M13">
        <v>8.1</v>
      </c>
      <c r="N13">
        <v>0</v>
      </c>
      <c r="O13" t="s">
        <v>146</v>
      </c>
      <c r="P13" t="s">
        <v>147</v>
      </c>
      <c r="Q13" t="s">
        <v>26</v>
      </c>
      <c r="R13">
        <v>3</v>
      </c>
      <c r="S13" t="s">
        <v>26</v>
      </c>
      <c r="T13" t="s">
        <v>26</v>
      </c>
      <c r="U13" s="7" t="s">
        <v>28</v>
      </c>
      <c r="V13">
        <v>1</v>
      </c>
      <c r="W13">
        <v>1</v>
      </c>
      <c r="X13">
        <v>1</v>
      </c>
      <c r="Y13">
        <v>1</v>
      </c>
      <c r="AA13">
        <v>1</v>
      </c>
      <c r="AB13">
        <v>1</v>
      </c>
      <c r="AC13">
        <v>1</v>
      </c>
      <c r="AD13">
        <v>1</v>
      </c>
    </row>
    <row r="14" spans="1:56" x14ac:dyDescent="0.2">
      <c r="A14" s="8">
        <v>41814</v>
      </c>
      <c r="B14" s="7" t="s">
        <v>22</v>
      </c>
      <c r="C14" s="7">
        <v>5.0049999999999999</v>
      </c>
      <c r="D14" s="7" t="s">
        <v>269</v>
      </c>
      <c r="E14" s="7" t="s">
        <v>23</v>
      </c>
      <c r="F14" s="7" t="s">
        <v>178</v>
      </c>
      <c r="G14" s="7" t="s">
        <v>66</v>
      </c>
      <c r="H14" s="7">
        <v>4</v>
      </c>
      <c r="I14" t="s">
        <v>299</v>
      </c>
      <c r="J14" s="7" t="s">
        <v>300</v>
      </c>
      <c r="K14" t="s">
        <v>284</v>
      </c>
      <c r="L14">
        <v>7</v>
      </c>
      <c r="M14">
        <f>10.7+1.9</f>
        <v>12.6</v>
      </c>
      <c r="N14">
        <v>0</v>
      </c>
      <c r="O14" t="s">
        <v>159</v>
      </c>
      <c r="P14" t="s">
        <v>161</v>
      </c>
      <c r="Q14" t="s">
        <v>26</v>
      </c>
      <c r="R14">
        <v>7</v>
      </c>
      <c r="S14" t="s">
        <v>40</v>
      </c>
      <c r="T14" t="s">
        <v>26</v>
      </c>
      <c r="U14" s="7" t="s">
        <v>163</v>
      </c>
      <c r="X14">
        <v>1</v>
      </c>
    </row>
    <row r="15" spans="1:56" x14ac:dyDescent="0.2">
      <c r="A15" s="8">
        <v>41814</v>
      </c>
      <c r="B15" s="7" t="s">
        <v>22</v>
      </c>
      <c r="C15" s="7">
        <v>5.0049999999999999</v>
      </c>
      <c r="D15" s="7" t="s">
        <v>269</v>
      </c>
      <c r="E15" s="7" t="s">
        <v>23</v>
      </c>
      <c r="F15" s="7" t="s">
        <v>178</v>
      </c>
      <c r="G15" s="7" t="s">
        <v>66</v>
      </c>
      <c r="H15" s="7">
        <v>4</v>
      </c>
      <c r="I15" t="s">
        <v>299</v>
      </c>
      <c r="J15" s="7" t="s">
        <v>300</v>
      </c>
      <c r="K15" t="s">
        <v>291</v>
      </c>
      <c r="L15">
        <v>1</v>
      </c>
      <c r="M15">
        <v>1.4</v>
      </c>
      <c r="N15">
        <v>0</v>
      </c>
      <c r="O15" t="s">
        <v>159</v>
      </c>
      <c r="P15" t="s">
        <v>162</v>
      </c>
      <c r="Q15" t="s">
        <v>26</v>
      </c>
      <c r="R15">
        <v>1</v>
      </c>
      <c r="S15" t="s">
        <v>40</v>
      </c>
      <c r="T15" t="s">
        <v>26</v>
      </c>
      <c r="U15" s="7" t="s">
        <v>163</v>
      </c>
      <c r="X15">
        <v>1</v>
      </c>
    </row>
    <row r="16" spans="1:56" x14ac:dyDescent="0.2">
      <c r="A16" s="8">
        <v>41814</v>
      </c>
      <c r="B16" s="7" t="s">
        <v>22</v>
      </c>
      <c r="C16" s="7">
        <v>5.0049999999999999</v>
      </c>
      <c r="D16" s="7" t="s">
        <v>269</v>
      </c>
      <c r="E16" s="7" t="s">
        <v>23</v>
      </c>
      <c r="F16" s="7" t="s">
        <v>178</v>
      </c>
      <c r="G16" s="7" t="s">
        <v>66</v>
      </c>
      <c r="H16" s="7">
        <v>4</v>
      </c>
      <c r="I16" t="s">
        <v>299</v>
      </c>
      <c r="J16" s="7" t="s">
        <v>300</v>
      </c>
      <c r="K16" t="s">
        <v>292</v>
      </c>
      <c r="L16">
        <v>0</v>
      </c>
      <c r="M16">
        <f>SUM(AU16:BD16)</f>
        <v>14.099999999999998</v>
      </c>
      <c r="N16">
        <f>SUM(AK16:AT16)</f>
        <v>11</v>
      </c>
      <c r="O16" t="s">
        <v>31</v>
      </c>
      <c r="P16" t="s">
        <v>166</v>
      </c>
      <c r="Q16" t="s">
        <v>26</v>
      </c>
      <c r="R16">
        <f>N16</f>
        <v>11</v>
      </c>
      <c r="S16" t="s">
        <v>32</v>
      </c>
      <c r="T16" t="s">
        <v>39</v>
      </c>
      <c r="U16" s="7" t="s">
        <v>33</v>
      </c>
      <c r="AL16">
        <v>9</v>
      </c>
      <c r="AM16">
        <v>2</v>
      </c>
      <c r="AU16">
        <v>8.1999999999999993</v>
      </c>
      <c r="AV16">
        <v>3.6</v>
      </c>
      <c r="AW16">
        <v>2.2999999999999998</v>
      </c>
    </row>
    <row r="17" spans="1:50" x14ac:dyDescent="0.2">
      <c r="A17" s="8">
        <v>41814</v>
      </c>
      <c r="B17" s="7" t="s">
        <v>22</v>
      </c>
      <c r="C17" s="7">
        <v>5.0049999999999999</v>
      </c>
      <c r="D17" s="7" t="s">
        <v>269</v>
      </c>
      <c r="E17" s="7" t="s">
        <v>23</v>
      </c>
      <c r="F17" s="7" t="s">
        <v>178</v>
      </c>
      <c r="G17" s="7" t="s">
        <v>66</v>
      </c>
      <c r="H17" s="7">
        <v>4</v>
      </c>
      <c r="I17" t="s">
        <v>299</v>
      </c>
      <c r="J17" s="7" t="s">
        <v>300</v>
      </c>
      <c r="K17" t="s">
        <v>293</v>
      </c>
      <c r="L17">
        <v>0</v>
      </c>
      <c r="M17">
        <f>SUM(AU17:BD17)</f>
        <v>11.799999999999999</v>
      </c>
      <c r="N17">
        <f>SUM(AK17:AT17)</f>
        <v>19</v>
      </c>
      <c r="O17" t="s">
        <v>31</v>
      </c>
      <c r="P17" t="s">
        <v>244</v>
      </c>
      <c r="Q17" t="s">
        <v>26</v>
      </c>
      <c r="R17">
        <f>N17</f>
        <v>19</v>
      </c>
      <c r="S17" t="s">
        <v>32</v>
      </c>
      <c r="T17" t="s">
        <v>39</v>
      </c>
      <c r="U17" s="7" t="s">
        <v>33</v>
      </c>
      <c r="AL17">
        <v>10</v>
      </c>
      <c r="AM17">
        <v>8</v>
      </c>
      <c r="AN17">
        <v>1</v>
      </c>
      <c r="AU17">
        <v>2.6</v>
      </c>
      <c r="AV17">
        <v>3.3</v>
      </c>
      <c r="AW17">
        <v>4.8</v>
      </c>
      <c r="AX17">
        <v>1.1000000000000001</v>
      </c>
    </row>
    <row r="18" spans="1:50" x14ac:dyDescent="0.2">
      <c r="A18" s="8">
        <v>41814</v>
      </c>
      <c r="B18" s="7" t="s">
        <v>22</v>
      </c>
      <c r="C18" s="7">
        <v>5.0049999999999999</v>
      </c>
      <c r="D18" s="7" t="s">
        <v>269</v>
      </c>
      <c r="E18" s="7" t="s">
        <v>23</v>
      </c>
      <c r="F18" s="7" t="s">
        <v>178</v>
      </c>
      <c r="G18" s="7" t="s">
        <v>66</v>
      </c>
      <c r="H18" s="7">
        <v>4</v>
      </c>
      <c r="I18" t="s">
        <v>299</v>
      </c>
      <c r="J18" s="7" t="s">
        <v>300</v>
      </c>
      <c r="K18" t="s">
        <v>294</v>
      </c>
      <c r="L18">
        <v>1</v>
      </c>
      <c r="M18">
        <v>1.7</v>
      </c>
      <c r="N18">
        <v>0</v>
      </c>
      <c r="O18" t="s">
        <v>301</v>
      </c>
      <c r="P18" t="s">
        <v>149</v>
      </c>
      <c r="Q18" t="s">
        <v>26</v>
      </c>
      <c r="R18">
        <v>1</v>
      </c>
      <c r="S18" t="s">
        <v>40</v>
      </c>
      <c r="T18" t="s">
        <v>26</v>
      </c>
      <c r="U18" s="7" t="s">
        <v>28</v>
      </c>
      <c r="AF18" t="s">
        <v>303</v>
      </c>
      <c r="AH18" t="s">
        <v>151</v>
      </c>
    </row>
    <row r="19" spans="1:50" x14ac:dyDescent="0.2">
      <c r="A19" s="8">
        <v>41814</v>
      </c>
      <c r="B19" s="7" t="s">
        <v>22</v>
      </c>
      <c r="C19" s="7">
        <v>5.0049999999999999</v>
      </c>
      <c r="D19" s="7" t="s">
        <v>269</v>
      </c>
      <c r="E19" s="7" t="s">
        <v>23</v>
      </c>
      <c r="F19" s="7" t="s">
        <v>178</v>
      </c>
      <c r="G19" s="7" t="s">
        <v>66</v>
      </c>
      <c r="H19" s="7">
        <v>4</v>
      </c>
      <c r="I19" t="s">
        <v>299</v>
      </c>
      <c r="J19" s="7" t="s">
        <v>300</v>
      </c>
      <c r="K19" t="s">
        <v>295</v>
      </c>
      <c r="L19">
        <v>1</v>
      </c>
      <c r="M19">
        <v>1</v>
      </c>
      <c r="N19">
        <v>0</v>
      </c>
      <c r="O19" t="s">
        <v>165</v>
      </c>
      <c r="P19" t="s">
        <v>302</v>
      </c>
      <c r="Q19" t="s">
        <v>26</v>
      </c>
      <c r="R19">
        <v>1</v>
      </c>
      <c r="S19" t="s">
        <v>40</v>
      </c>
      <c r="T19" t="s">
        <v>39</v>
      </c>
      <c r="U19" s="7" t="s">
        <v>33</v>
      </c>
      <c r="W19">
        <v>1</v>
      </c>
    </row>
    <row r="20" spans="1:50" x14ac:dyDescent="0.2">
      <c r="A20" s="8">
        <v>41814</v>
      </c>
      <c r="B20" s="7" t="s">
        <v>22</v>
      </c>
      <c r="C20" s="7">
        <v>5.0049999999999999</v>
      </c>
      <c r="D20" s="7" t="s">
        <v>269</v>
      </c>
      <c r="E20" s="7" t="s">
        <v>23</v>
      </c>
      <c r="F20" s="7" t="s">
        <v>178</v>
      </c>
      <c r="G20" s="7" t="s">
        <v>66</v>
      </c>
      <c r="H20" s="7">
        <v>4</v>
      </c>
      <c r="I20">
        <v>21</v>
      </c>
      <c r="J20" s="7" t="s">
        <v>304</v>
      </c>
      <c r="K20" t="s">
        <v>296</v>
      </c>
      <c r="L20">
        <v>1</v>
      </c>
      <c r="M20">
        <v>21.7</v>
      </c>
      <c r="N20">
        <v>0</v>
      </c>
      <c r="O20" t="s">
        <v>165</v>
      </c>
      <c r="P20" t="s">
        <v>305</v>
      </c>
      <c r="Q20" t="s">
        <v>26</v>
      </c>
      <c r="R20">
        <v>2</v>
      </c>
      <c r="S20" t="s">
        <v>26</v>
      </c>
      <c r="T20" t="s">
        <v>26</v>
      </c>
      <c r="U20" t="s">
        <v>28</v>
      </c>
      <c r="V20" t="s">
        <v>307</v>
      </c>
      <c r="Z20" t="s">
        <v>307</v>
      </c>
      <c r="AA20" t="s">
        <v>307</v>
      </c>
      <c r="AB20" t="s">
        <v>306</v>
      </c>
      <c r="AF20" t="s">
        <v>306</v>
      </c>
    </row>
    <row r="21" spans="1:50" x14ac:dyDescent="0.2">
      <c r="A21" s="8">
        <v>41814</v>
      </c>
      <c r="B21" s="7" t="s">
        <v>22</v>
      </c>
      <c r="C21" s="7">
        <v>5.0049999999999999</v>
      </c>
      <c r="D21" s="7" t="s">
        <v>269</v>
      </c>
      <c r="E21" s="7" t="s">
        <v>23</v>
      </c>
      <c r="F21" s="7" t="s">
        <v>178</v>
      </c>
      <c r="G21" s="7" t="s">
        <v>66</v>
      </c>
      <c r="H21" s="7">
        <v>4</v>
      </c>
      <c r="I21">
        <v>21</v>
      </c>
      <c r="J21" s="7" t="s">
        <v>304</v>
      </c>
      <c r="K21" t="s">
        <v>297</v>
      </c>
      <c r="L21">
        <v>0</v>
      </c>
      <c r="M21">
        <f>SUM(AU21:BD21)</f>
        <v>2</v>
      </c>
      <c r="N21">
        <f>SUM(AK21:AT21)</f>
        <v>3</v>
      </c>
      <c r="O21" t="s">
        <v>31</v>
      </c>
      <c r="P21" t="s">
        <v>205</v>
      </c>
      <c r="Q21" t="s">
        <v>26</v>
      </c>
      <c r="R21">
        <f>N21</f>
        <v>3</v>
      </c>
      <c r="S21" t="s">
        <v>32</v>
      </c>
      <c r="T21" t="s">
        <v>39</v>
      </c>
      <c r="U21" t="s">
        <v>33</v>
      </c>
      <c r="AL21">
        <v>1</v>
      </c>
      <c r="AM21">
        <v>2</v>
      </c>
      <c r="AU21">
        <v>0.1</v>
      </c>
      <c r="AV21">
        <v>0.3</v>
      </c>
      <c r="AW21">
        <v>1.6</v>
      </c>
    </row>
  </sheetData>
  <sortState ref="A3:BX22">
    <sortCondition ref="K3:K22"/>
  </sortState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8.6640625" customWidth="1"/>
    <col min="2" max="2" width="5.33203125" customWidth="1"/>
    <col min="3" max="3" width="5.1640625" customWidth="1"/>
    <col min="4" max="4" width="41.6640625" customWidth="1"/>
    <col min="5" max="5" width="15.33203125" customWidth="1"/>
    <col min="6" max="6" width="28.1640625" customWidth="1"/>
    <col min="7" max="7" width="20.83203125" customWidth="1"/>
    <col min="8" max="8" width="16" customWidth="1"/>
    <col min="9" max="9" width="17.1640625" bestFit="1" customWidth="1"/>
    <col min="10" max="10" width="21" bestFit="1" customWidth="1"/>
    <col min="11" max="11" width="10.33203125" bestFit="1" customWidth="1"/>
    <col min="12" max="12" width="9.83203125" bestFit="1" customWidth="1"/>
    <col min="13" max="13" width="17.5" bestFit="1" customWidth="1"/>
    <col min="14" max="14" width="9.1640625" bestFit="1" customWidth="1"/>
    <col min="15" max="15" width="16.83203125" bestFit="1" customWidth="1"/>
    <col min="16" max="16" width="18.33203125" customWidth="1"/>
    <col min="17" max="17" width="12.1640625" bestFit="1" customWidth="1"/>
    <col min="18" max="18" width="15.6640625" bestFit="1" customWidth="1"/>
    <col min="19" max="19" width="7.6640625" bestFit="1" customWidth="1"/>
    <col min="20" max="20" width="9" bestFit="1" customWidth="1"/>
    <col min="21" max="21" width="4.83203125" bestFit="1" customWidth="1"/>
    <col min="22" max="23" width="2.1640625" bestFit="1" customWidth="1"/>
    <col min="24" max="27" width="4" bestFit="1" customWidth="1"/>
    <col min="28" max="28" width="2.1640625" bestFit="1" customWidth="1"/>
    <col min="29" max="30" width="2.33203125" bestFit="1" customWidth="1"/>
    <col min="31" max="31" width="4" bestFit="1" customWidth="1"/>
    <col min="32" max="36" width="3.1640625" bestFit="1" customWidth="1"/>
    <col min="37" max="37" width="8" bestFit="1" customWidth="1"/>
    <col min="38" max="38" width="6.83203125" bestFit="1" customWidth="1"/>
    <col min="39" max="46" width="2.1640625" bestFit="1" customWidth="1"/>
    <col min="47" max="47" width="3.1640625" bestFit="1" customWidth="1"/>
    <col min="48" max="48" width="7.33203125" bestFit="1" customWidth="1"/>
    <col min="49" max="50" width="3.1640625" bestFit="1" customWidth="1"/>
    <col min="51" max="56" width="2.16406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41821</v>
      </c>
      <c r="B2" t="s">
        <v>22</v>
      </c>
      <c r="C2">
        <v>5007</v>
      </c>
      <c r="D2" t="s">
        <v>206</v>
      </c>
      <c r="E2" t="s">
        <v>23</v>
      </c>
      <c r="F2" t="s">
        <v>178</v>
      </c>
      <c r="G2">
        <v>27</v>
      </c>
      <c r="H2">
        <v>6</v>
      </c>
      <c r="I2">
        <v>17</v>
      </c>
      <c r="J2" t="s">
        <v>361</v>
      </c>
      <c r="K2" t="s">
        <v>362</v>
      </c>
      <c r="L2">
        <v>1</v>
      </c>
      <c r="M2">
        <v>126.9</v>
      </c>
      <c r="N2">
        <v>0</v>
      </c>
      <c r="O2" t="s">
        <v>41</v>
      </c>
      <c r="P2" t="s">
        <v>42</v>
      </c>
      <c r="Q2" t="s">
        <v>26</v>
      </c>
      <c r="R2">
        <v>3</v>
      </c>
      <c r="S2" t="s">
        <v>26</v>
      </c>
      <c r="T2" t="s">
        <v>26</v>
      </c>
      <c r="U2" t="s">
        <v>35</v>
      </c>
      <c r="Y2" t="s">
        <v>30</v>
      </c>
      <c r="Z2" t="s">
        <v>30</v>
      </c>
      <c r="AA2" t="s">
        <v>30</v>
      </c>
    </row>
    <row r="3" spans="1:57" x14ac:dyDescent="0.2">
      <c r="A3" s="3">
        <v>41821</v>
      </c>
      <c r="B3" t="s">
        <v>22</v>
      </c>
      <c r="C3">
        <v>5007</v>
      </c>
      <c r="D3" t="s">
        <v>206</v>
      </c>
      <c r="E3" t="s">
        <v>23</v>
      </c>
      <c r="F3" t="s">
        <v>178</v>
      </c>
      <c r="G3">
        <v>27</v>
      </c>
      <c r="H3">
        <v>6</v>
      </c>
      <c r="I3">
        <v>17</v>
      </c>
      <c r="J3" t="s">
        <v>361</v>
      </c>
      <c r="K3" t="s">
        <v>363</v>
      </c>
      <c r="L3">
        <v>0</v>
      </c>
      <c r="M3">
        <f>SUM(AV3:BE3)</f>
        <v>9.6000000000000014</v>
      </c>
      <c r="N3">
        <f>SUM(AL3:AU3)</f>
        <v>5</v>
      </c>
      <c r="O3" t="s">
        <v>31</v>
      </c>
      <c r="P3" t="s">
        <v>195</v>
      </c>
      <c r="Q3" t="s">
        <v>26</v>
      </c>
      <c r="R3">
        <f>N3</f>
        <v>5</v>
      </c>
      <c r="S3" t="s">
        <v>32</v>
      </c>
      <c r="T3" t="s">
        <v>26</v>
      </c>
      <c r="U3" t="s">
        <v>35</v>
      </c>
      <c r="AM3">
        <v>2</v>
      </c>
      <c r="AN3">
        <v>3</v>
      </c>
      <c r="AV3">
        <v>1.9</v>
      </c>
      <c r="AW3">
        <v>1.8</v>
      </c>
      <c r="AX3">
        <v>5.9</v>
      </c>
    </row>
    <row r="4" spans="1:57" x14ac:dyDescent="0.2">
      <c r="A4" s="3">
        <v>41821</v>
      </c>
      <c r="B4" t="s">
        <v>22</v>
      </c>
      <c r="C4">
        <v>5007</v>
      </c>
      <c r="D4" t="s">
        <v>206</v>
      </c>
      <c r="E4" t="s">
        <v>23</v>
      </c>
      <c r="F4" t="s">
        <v>178</v>
      </c>
      <c r="G4">
        <v>27</v>
      </c>
      <c r="H4">
        <v>6</v>
      </c>
      <c r="I4">
        <v>8</v>
      </c>
      <c r="J4" t="s">
        <v>372</v>
      </c>
      <c r="K4" t="s">
        <v>364</v>
      </c>
      <c r="L4">
        <v>1</v>
      </c>
      <c r="M4">
        <v>155.6</v>
      </c>
      <c r="N4">
        <v>0</v>
      </c>
      <c r="O4" t="s">
        <v>41</v>
      </c>
      <c r="P4" t="s">
        <v>42</v>
      </c>
      <c r="Q4" t="s">
        <v>26</v>
      </c>
      <c r="R4">
        <v>1</v>
      </c>
      <c r="S4" t="s">
        <v>40</v>
      </c>
      <c r="T4" t="s">
        <v>26</v>
      </c>
      <c r="U4" t="s">
        <v>28</v>
      </c>
      <c r="Y4" t="s">
        <v>30</v>
      </c>
      <c r="Z4" t="s">
        <v>30</v>
      </c>
      <c r="AA4" t="s">
        <v>30</v>
      </c>
    </row>
    <row r="5" spans="1:57" x14ac:dyDescent="0.2">
      <c r="A5" s="3">
        <v>41821</v>
      </c>
      <c r="B5" t="s">
        <v>22</v>
      </c>
      <c r="C5">
        <v>5007</v>
      </c>
      <c r="D5" t="s">
        <v>206</v>
      </c>
      <c r="E5" t="s">
        <v>23</v>
      </c>
      <c r="F5" t="s">
        <v>178</v>
      </c>
      <c r="G5">
        <v>27</v>
      </c>
      <c r="H5">
        <v>6</v>
      </c>
      <c r="I5">
        <v>8</v>
      </c>
      <c r="J5" t="s">
        <v>372</v>
      </c>
      <c r="K5" t="s">
        <v>365</v>
      </c>
      <c r="L5">
        <v>0</v>
      </c>
      <c r="M5">
        <f>SUM(AV5:BE5)</f>
        <v>3.6</v>
      </c>
      <c r="N5">
        <f>SUM(AL5:AU5)</f>
        <v>3</v>
      </c>
      <c r="O5" t="s">
        <v>31</v>
      </c>
      <c r="P5" t="s">
        <v>195</v>
      </c>
      <c r="Q5" t="s">
        <v>26</v>
      </c>
      <c r="R5">
        <f>N5</f>
        <v>3</v>
      </c>
      <c r="S5" t="s">
        <v>32</v>
      </c>
      <c r="T5" t="s">
        <v>26</v>
      </c>
      <c r="U5" t="s">
        <v>28</v>
      </c>
      <c r="AM5">
        <v>2</v>
      </c>
      <c r="AO5">
        <v>1</v>
      </c>
      <c r="AV5">
        <v>1.8</v>
      </c>
      <c r="AW5">
        <v>0.7</v>
      </c>
      <c r="AY5">
        <v>1.1000000000000001</v>
      </c>
    </row>
    <row r="6" spans="1:57" x14ac:dyDescent="0.2">
      <c r="A6" s="3">
        <v>41821</v>
      </c>
      <c r="B6" t="s">
        <v>22</v>
      </c>
      <c r="C6">
        <v>5007</v>
      </c>
      <c r="D6" t="s">
        <v>206</v>
      </c>
      <c r="E6" t="s">
        <v>23</v>
      </c>
      <c r="F6" t="s">
        <v>178</v>
      </c>
      <c r="G6">
        <v>27</v>
      </c>
      <c r="H6">
        <v>6</v>
      </c>
      <c r="I6">
        <v>19</v>
      </c>
      <c r="J6" t="s">
        <v>47</v>
      </c>
      <c r="K6" t="s">
        <v>366</v>
      </c>
      <c r="L6">
        <v>1</v>
      </c>
      <c r="M6">
        <v>71</v>
      </c>
      <c r="N6">
        <v>0</v>
      </c>
      <c r="O6" t="s">
        <v>41</v>
      </c>
      <c r="P6" t="s">
        <v>43</v>
      </c>
      <c r="Q6" t="s">
        <v>26</v>
      </c>
      <c r="R6">
        <v>1</v>
      </c>
      <c r="S6" t="s">
        <v>40</v>
      </c>
      <c r="T6" t="s">
        <v>26</v>
      </c>
      <c r="U6" t="s">
        <v>28</v>
      </c>
      <c r="AC6" t="s">
        <v>29</v>
      </c>
      <c r="AD6" t="s">
        <v>29</v>
      </c>
      <c r="AE6" t="s">
        <v>30</v>
      </c>
    </row>
    <row r="7" spans="1:57" x14ac:dyDescent="0.2">
      <c r="A7" s="3">
        <v>41821</v>
      </c>
      <c r="B7" t="s">
        <v>22</v>
      </c>
      <c r="C7">
        <v>5007</v>
      </c>
      <c r="D7" t="s">
        <v>206</v>
      </c>
      <c r="E7" t="s">
        <v>23</v>
      </c>
      <c r="F7" t="s">
        <v>178</v>
      </c>
      <c r="G7">
        <v>27</v>
      </c>
      <c r="H7">
        <v>6</v>
      </c>
      <c r="I7">
        <v>19</v>
      </c>
      <c r="J7" t="s">
        <v>47</v>
      </c>
      <c r="K7" t="s">
        <v>367</v>
      </c>
      <c r="L7">
        <v>0</v>
      </c>
      <c r="M7">
        <f>SUM(AV7:BE7)</f>
        <v>8.3999999999999986</v>
      </c>
      <c r="N7">
        <f>SUM(AL7:AU7)</f>
        <v>5</v>
      </c>
      <c r="O7" t="s">
        <v>31</v>
      </c>
      <c r="P7" t="s">
        <v>44</v>
      </c>
      <c r="Q7" t="s">
        <v>26</v>
      </c>
      <c r="R7">
        <f>N7</f>
        <v>5</v>
      </c>
      <c r="S7" t="s">
        <v>32</v>
      </c>
      <c r="T7" t="s">
        <v>26</v>
      </c>
      <c r="U7" t="s">
        <v>28</v>
      </c>
      <c r="AM7">
        <v>2</v>
      </c>
      <c r="AN7">
        <v>1</v>
      </c>
      <c r="AO7">
        <v>2</v>
      </c>
      <c r="AV7">
        <v>2.5</v>
      </c>
      <c r="AW7">
        <v>1.3</v>
      </c>
      <c r="AX7">
        <v>0.8</v>
      </c>
      <c r="AY7">
        <v>3.8</v>
      </c>
    </row>
    <row r="8" spans="1:57" x14ac:dyDescent="0.2">
      <c r="A8" s="3">
        <v>41821</v>
      </c>
      <c r="B8" t="s">
        <v>22</v>
      </c>
      <c r="C8">
        <v>5007</v>
      </c>
      <c r="D8" t="s">
        <v>206</v>
      </c>
      <c r="E8" t="s">
        <v>23</v>
      </c>
      <c r="F8" t="s">
        <v>178</v>
      </c>
      <c r="G8">
        <v>27</v>
      </c>
      <c r="H8">
        <v>6</v>
      </c>
      <c r="I8">
        <v>9</v>
      </c>
      <c r="J8" t="s">
        <v>374</v>
      </c>
      <c r="K8" t="s">
        <v>368</v>
      </c>
      <c r="L8">
        <v>1</v>
      </c>
      <c r="M8">
        <v>87</v>
      </c>
      <c r="N8">
        <v>0</v>
      </c>
      <c r="O8" t="s">
        <v>41</v>
      </c>
      <c r="P8" t="s">
        <v>43</v>
      </c>
      <c r="Q8" t="s">
        <v>26</v>
      </c>
      <c r="R8">
        <v>1</v>
      </c>
      <c r="S8" t="s">
        <v>40</v>
      </c>
      <c r="T8" t="s">
        <v>26</v>
      </c>
      <c r="U8" t="s">
        <v>35</v>
      </c>
      <c r="AC8" t="s">
        <v>29</v>
      </c>
      <c r="AD8" t="s">
        <v>29</v>
      </c>
      <c r="AE8" t="s">
        <v>30</v>
      </c>
    </row>
    <row r="9" spans="1:57" x14ac:dyDescent="0.2">
      <c r="A9" s="3">
        <v>41821</v>
      </c>
      <c r="B9" t="s">
        <v>22</v>
      </c>
      <c r="C9">
        <v>5007</v>
      </c>
      <c r="D9" t="s">
        <v>206</v>
      </c>
      <c r="E9" t="s">
        <v>23</v>
      </c>
      <c r="F9" t="s">
        <v>178</v>
      </c>
      <c r="G9">
        <v>27</v>
      </c>
      <c r="H9">
        <v>6</v>
      </c>
      <c r="I9">
        <v>9</v>
      </c>
      <c r="J9" t="s">
        <v>374</v>
      </c>
      <c r="K9" t="s">
        <v>369</v>
      </c>
      <c r="L9">
        <v>0</v>
      </c>
      <c r="M9">
        <f>SUM(AV9:BE9)</f>
        <v>4.7</v>
      </c>
      <c r="N9">
        <f>SUM(AL9:AU9)</f>
        <v>5</v>
      </c>
      <c r="O9" t="s">
        <v>41</v>
      </c>
      <c r="P9" t="s">
        <v>43</v>
      </c>
      <c r="Q9" t="s">
        <v>26</v>
      </c>
      <c r="R9">
        <f>N9</f>
        <v>5</v>
      </c>
      <c r="S9" t="s">
        <v>40</v>
      </c>
      <c r="T9" t="s">
        <v>26</v>
      </c>
      <c r="U9" t="s">
        <v>35</v>
      </c>
      <c r="AM9">
        <v>2</v>
      </c>
      <c r="AN9">
        <v>3</v>
      </c>
      <c r="AV9">
        <v>0.9</v>
      </c>
      <c r="AW9">
        <v>0.9</v>
      </c>
      <c r="AX9">
        <v>2.9</v>
      </c>
    </row>
    <row r="10" spans="1:57" x14ac:dyDescent="0.2">
      <c r="A10" s="3">
        <v>41821</v>
      </c>
      <c r="B10" t="s">
        <v>22</v>
      </c>
      <c r="C10">
        <v>5007</v>
      </c>
      <c r="D10" t="s">
        <v>206</v>
      </c>
      <c r="E10" t="s">
        <v>23</v>
      </c>
      <c r="F10" t="s">
        <v>178</v>
      </c>
      <c r="G10">
        <v>27</v>
      </c>
      <c r="H10">
        <v>6</v>
      </c>
      <c r="I10">
        <v>18</v>
      </c>
      <c r="J10" t="s">
        <v>375</v>
      </c>
      <c r="K10" t="s">
        <v>370</v>
      </c>
      <c r="L10">
        <v>1</v>
      </c>
      <c r="M10">
        <v>9.9</v>
      </c>
      <c r="N10">
        <v>0</v>
      </c>
      <c r="O10" t="s">
        <v>41</v>
      </c>
      <c r="P10" t="s">
        <v>45</v>
      </c>
      <c r="Q10" t="s">
        <v>26</v>
      </c>
      <c r="R10">
        <v>3</v>
      </c>
      <c r="S10" t="s">
        <v>26</v>
      </c>
      <c r="T10" t="s">
        <v>39</v>
      </c>
      <c r="U10" t="s">
        <v>33</v>
      </c>
      <c r="X10">
        <v>1</v>
      </c>
    </row>
    <row r="11" spans="1:57" x14ac:dyDescent="0.2">
      <c r="A11" s="3">
        <v>41821</v>
      </c>
      <c r="B11" t="s">
        <v>22</v>
      </c>
      <c r="C11">
        <v>5007</v>
      </c>
      <c r="D11" t="s">
        <v>206</v>
      </c>
      <c r="E11" t="s">
        <v>23</v>
      </c>
      <c r="F11" t="s">
        <v>178</v>
      </c>
      <c r="G11">
        <v>27</v>
      </c>
      <c r="H11">
        <v>6</v>
      </c>
      <c r="I11">
        <v>18</v>
      </c>
      <c r="J11" t="s">
        <v>375</v>
      </c>
      <c r="K11" t="s">
        <v>371</v>
      </c>
      <c r="L11">
        <v>0</v>
      </c>
      <c r="M11">
        <f>SUM(AV10:BE10)</f>
        <v>0</v>
      </c>
      <c r="N11">
        <f>SUM(AL10:AU10)</f>
        <v>0</v>
      </c>
      <c r="O11" t="s">
        <v>31</v>
      </c>
      <c r="P11" t="s">
        <v>198</v>
      </c>
      <c r="Q11" t="s">
        <v>26</v>
      </c>
      <c r="R11">
        <f>N11</f>
        <v>0</v>
      </c>
      <c r="S11" t="s">
        <v>32</v>
      </c>
      <c r="T11" s="7" t="s">
        <v>39</v>
      </c>
      <c r="U11" s="7" t="s">
        <v>33</v>
      </c>
      <c r="AM11">
        <v>3</v>
      </c>
      <c r="AN11">
        <v>2</v>
      </c>
      <c r="AO11">
        <v>1</v>
      </c>
      <c r="AP11">
        <v>1</v>
      </c>
      <c r="AV11">
        <v>0.4</v>
      </c>
      <c r="AW11">
        <v>0.5</v>
      </c>
      <c r="AX11">
        <v>1.1000000000000001</v>
      </c>
      <c r="AY11">
        <v>0.4</v>
      </c>
      <c r="AZ11">
        <v>1.4</v>
      </c>
    </row>
    <row r="12" spans="1:57" x14ac:dyDescent="0.2">
      <c r="A12" s="3">
        <v>41821</v>
      </c>
      <c r="B12" t="s">
        <v>22</v>
      </c>
      <c r="C12">
        <v>5007</v>
      </c>
      <c r="D12" t="s">
        <v>206</v>
      </c>
      <c r="E12" t="s">
        <v>23</v>
      </c>
      <c r="F12" t="s">
        <v>178</v>
      </c>
      <c r="G12">
        <v>27</v>
      </c>
      <c r="H12">
        <v>6</v>
      </c>
      <c r="I12" s="7">
        <v>15</v>
      </c>
      <c r="J12" s="7" t="s">
        <v>392</v>
      </c>
      <c r="K12" t="s">
        <v>376</v>
      </c>
      <c r="L12" s="7">
        <v>1</v>
      </c>
      <c r="M12" s="7">
        <f>12.9+3.8</f>
        <v>16.7</v>
      </c>
      <c r="N12" s="7">
        <v>0</v>
      </c>
      <c r="O12" s="7" t="s">
        <v>24</v>
      </c>
      <c r="P12" s="7" t="s">
        <v>37</v>
      </c>
      <c r="Q12" s="7" t="s">
        <v>26</v>
      </c>
      <c r="R12" s="7">
        <v>3</v>
      </c>
      <c r="S12" s="7" t="s">
        <v>26</v>
      </c>
      <c r="T12" s="7" t="s">
        <v>26</v>
      </c>
      <c r="U12" s="7" t="s">
        <v>35</v>
      </c>
      <c r="V12" s="7"/>
      <c r="W12" s="7" t="s">
        <v>30</v>
      </c>
      <c r="X12" s="7" t="s">
        <v>30</v>
      </c>
      <c r="Y12" s="7" t="s">
        <v>30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">
      <c r="A13" s="3">
        <v>41821</v>
      </c>
      <c r="B13" t="s">
        <v>22</v>
      </c>
      <c r="C13">
        <v>5007</v>
      </c>
      <c r="D13" t="s">
        <v>206</v>
      </c>
      <c r="E13" t="s">
        <v>23</v>
      </c>
      <c r="F13" t="s">
        <v>178</v>
      </c>
      <c r="G13">
        <v>27</v>
      </c>
      <c r="H13">
        <v>6</v>
      </c>
      <c r="I13" s="7">
        <v>15</v>
      </c>
      <c r="J13" s="7" t="s">
        <v>392</v>
      </c>
      <c r="K13" t="s">
        <v>377</v>
      </c>
      <c r="L13" s="7">
        <v>0</v>
      </c>
      <c r="M13" s="7">
        <f>SUM(AV13:BE13)</f>
        <v>1.5</v>
      </c>
      <c r="N13" s="7">
        <f>SUM(AL13:AU13)</f>
        <v>2</v>
      </c>
      <c r="O13" s="7" t="s">
        <v>31</v>
      </c>
      <c r="P13" s="7" t="s">
        <v>97</v>
      </c>
      <c r="Q13" s="7" t="s">
        <v>26</v>
      </c>
      <c r="R13" s="7">
        <f>N13</f>
        <v>2</v>
      </c>
      <c r="S13" s="7" t="s">
        <v>32</v>
      </c>
      <c r="T13" s="7" t="s">
        <v>26</v>
      </c>
      <c r="U13" s="7" t="s">
        <v>35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>
        <v>2</v>
      </c>
      <c r="AN13" s="7"/>
      <c r="AO13" s="7"/>
      <c r="AP13" s="7"/>
      <c r="AQ13" s="7"/>
      <c r="AR13" s="7"/>
      <c r="AS13" s="7"/>
      <c r="AT13" s="7"/>
      <c r="AU13" s="7"/>
      <c r="AV13" s="7">
        <v>0.5</v>
      </c>
      <c r="AW13" s="7">
        <v>1</v>
      </c>
      <c r="AX13" s="7"/>
      <c r="AY13" s="7"/>
      <c r="AZ13" s="7"/>
      <c r="BA13" s="7"/>
      <c r="BB13" s="7"/>
      <c r="BC13" s="7"/>
      <c r="BD13" s="7"/>
      <c r="BE13" s="7"/>
    </row>
    <row r="14" spans="1:57" x14ac:dyDescent="0.2">
      <c r="A14" s="3">
        <v>41821</v>
      </c>
      <c r="B14" t="s">
        <v>22</v>
      </c>
      <c r="C14">
        <v>5007</v>
      </c>
      <c r="D14" t="s">
        <v>206</v>
      </c>
      <c r="E14" t="s">
        <v>23</v>
      </c>
      <c r="F14" t="s">
        <v>178</v>
      </c>
      <c r="G14">
        <v>27</v>
      </c>
      <c r="H14">
        <v>6</v>
      </c>
      <c r="I14" s="7">
        <v>13</v>
      </c>
      <c r="J14" s="7" t="s">
        <v>235</v>
      </c>
      <c r="K14" t="s">
        <v>378</v>
      </c>
      <c r="L14" s="7">
        <v>1</v>
      </c>
      <c r="M14" s="7">
        <v>46.7</v>
      </c>
      <c r="N14" s="7">
        <v>0</v>
      </c>
      <c r="O14" s="7" t="s">
        <v>24</v>
      </c>
      <c r="P14" s="7" t="s">
        <v>25</v>
      </c>
      <c r="Q14" s="7" t="s">
        <v>26</v>
      </c>
      <c r="R14" s="7">
        <v>1</v>
      </c>
      <c r="S14" s="7" t="s">
        <v>40</v>
      </c>
      <c r="T14" s="7" t="s">
        <v>26</v>
      </c>
      <c r="U14" s="7" t="s">
        <v>28</v>
      </c>
      <c r="X14" t="s">
        <v>30</v>
      </c>
      <c r="Y14" t="s">
        <v>30</v>
      </c>
      <c r="Z14" t="s">
        <v>196</v>
      </c>
    </row>
    <row r="15" spans="1:57" x14ac:dyDescent="0.2">
      <c r="A15" s="3">
        <v>41821</v>
      </c>
      <c r="B15" t="s">
        <v>22</v>
      </c>
      <c r="C15">
        <v>5007</v>
      </c>
      <c r="D15" t="s">
        <v>206</v>
      </c>
      <c r="E15" t="s">
        <v>23</v>
      </c>
      <c r="F15" t="s">
        <v>178</v>
      </c>
      <c r="G15">
        <v>27</v>
      </c>
      <c r="H15">
        <v>6</v>
      </c>
      <c r="I15" s="7">
        <v>14</v>
      </c>
      <c r="J15" s="7" t="s">
        <v>393</v>
      </c>
      <c r="K15" t="s">
        <v>379</v>
      </c>
      <c r="L15" s="7">
        <v>1</v>
      </c>
      <c r="M15" s="7">
        <v>11.5</v>
      </c>
      <c r="N15" s="7">
        <v>0</v>
      </c>
      <c r="O15" s="7" t="s">
        <v>24</v>
      </c>
      <c r="P15" s="7" t="s">
        <v>37</v>
      </c>
      <c r="Q15" s="7" t="s">
        <v>26</v>
      </c>
      <c r="R15" s="7">
        <v>1</v>
      </c>
      <c r="S15" s="7" t="s">
        <v>40</v>
      </c>
      <c r="T15" s="7" t="s">
        <v>39</v>
      </c>
      <c r="U15" s="7" t="s">
        <v>28</v>
      </c>
      <c r="X15" t="s">
        <v>30</v>
      </c>
    </row>
    <row r="16" spans="1:57" x14ac:dyDescent="0.2">
      <c r="A16" s="3">
        <v>41821</v>
      </c>
      <c r="B16" t="s">
        <v>22</v>
      </c>
      <c r="C16">
        <v>5007</v>
      </c>
      <c r="D16" t="s">
        <v>206</v>
      </c>
      <c r="E16" t="s">
        <v>23</v>
      </c>
      <c r="F16" t="s">
        <v>178</v>
      </c>
      <c r="G16">
        <v>27</v>
      </c>
      <c r="H16">
        <v>6</v>
      </c>
      <c r="I16" s="7">
        <v>4</v>
      </c>
      <c r="J16" s="7" t="s">
        <v>394</v>
      </c>
      <c r="K16" t="s">
        <v>380</v>
      </c>
      <c r="L16" s="7">
        <v>1</v>
      </c>
      <c r="M16" s="7">
        <v>25.7</v>
      </c>
      <c r="N16" s="7">
        <v>0</v>
      </c>
      <c r="O16" s="7" t="s">
        <v>24</v>
      </c>
      <c r="P16" s="7" t="s">
        <v>25</v>
      </c>
      <c r="Q16" s="7" t="s">
        <v>26</v>
      </c>
      <c r="R16" s="7">
        <v>1</v>
      </c>
      <c r="S16" s="7" t="s">
        <v>40</v>
      </c>
      <c r="T16" s="7" t="s">
        <v>26</v>
      </c>
      <c r="U16" s="7" t="s">
        <v>35</v>
      </c>
      <c r="Y16" t="s">
        <v>29</v>
      </c>
      <c r="Z16" t="s">
        <v>30</v>
      </c>
    </row>
    <row r="17" spans="1:52" x14ac:dyDescent="0.2">
      <c r="A17" s="3">
        <v>41821</v>
      </c>
      <c r="B17" t="s">
        <v>22</v>
      </c>
      <c r="C17">
        <v>5007</v>
      </c>
      <c r="D17" t="s">
        <v>206</v>
      </c>
      <c r="E17" t="s">
        <v>23</v>
      </c>
      <c r="F17" t="s">
        <v>178</v>
      </c>
      <c r="G17">
        <v>27</v>
      </c>
      <c r="H17">
        <v>6</v>
      </c>
      <c r="I17" s="7">
        <v>4</v>
      </c>
      <c r="J17" s="7" t="s">
        <v>394</v>
      </c>
      <c r="K17" t="s">
        <v>381</v>
      </c>
      <c r="L17" s="7">
        <v>0</v>
      </c>
      <c r="M17" s="7">
        <f>SUM(AV17:BE17)</f>
        <v>10.1</v>
      </c>
      <c r="N17" s="7">
        <f>SUM(AL17:AU17)</f>
        <v>4</v>
      </c>
      <c r="O17" s="7" t="s">
        <v>31</v>
      </c>
      <c r="P17" s="7" t="s">
        <v>395</v>
      </c>
      <c r="Q17" s="7" t="s">
        <v>26</v>
      </c>
      <c r="R17" s="7">
        <f>N17</f>
        <v>4</v>
      </c>
      <c r="S17" s="7" t="s">
        <v>32</v>
      </c>
      <c r="T17" s="7" t="s">
        <v>26</v>
      </c>
      <c r="U17" s="7" t="s">
        <v>35</v>
      </c>
      <c r="AN17">
        <v>1</v>
      </c>
      <c r="AP17">
        <v>3</v>
      </c>
      <c r="AX17">
        <v>1.9</v>
      </c>
      <c r="AZ17">
        <v>8.1999999999999993</v>
      </c>
    </row>
    <row r="18" spans="1:52" s="7" customFormat="1" x14ac:dyDescent="0.2">
      <c r="A18" s="3">
        <v>41821</v>
      </c>
      <c r="B18" t="s">
        <v>22</v>
      </c>
      <c r="C18">
        <v>5007</v>
      </c>
      <c r="D18" t="s">
        <v>206</v>
      </c>
      <c r="E18" t="s">
        <v>23</v>
      </c>
      <c r="F18" t="s">
        <v>178</v>
      </c>
      <c r="G18">
        <v>27</v>
      </c>
      <c r="H18">
        <v>6</v>
      </c>
      <c r="I18" s="7">
        <v>6</v>
      </c>
      <c r="J18" s="7" t="s">
        <v>201</v>
      </c>
      <c r="K18" t="s">
        <v>382</v>
      </c>
      <c r="L18" s="7">
        <v>1</v>
      </c>
      <c r="M18" s="7">
        <v>12.1</v>
      </c>
      <c r="N18" s="7">
        <v>0</v>
      </c>
      <c r="O18" s="7" t="s">
        <v>41</v>
      </c>
      <c r="P18" s="7" t="s">
        <v>45</v>
      </c>
      <c r="Q18" s="7" t="s">
        <v>26</v>
      </c>
      <c r="R18" s="7">
        <v>3</v>
      </c>
      <c r="S18" s="7" t="s">
        <v>26</v>
      </c>
      <c r="T18" s="7" t="s">
        <v>39</v>
      </c>
      <c r="U18" s="7" t="s">
        <v>33</v>
      </c>
      <c r="X18" s="7">
        <v>1</v>
      </c>
    </row>
    <row r="19" spans="1:52" s="7" customFormat="1" x14ac:dyDescent="0.2">
      <c r="A19" s="3">
        <v>41821</v>
      </c>
      <c r="B19" t="s">
        <v>22</v>
      </c>
      <c r="C19">
        <v>5007</v>
      </c>
      <c r="D19" t="s">
        <v>206</v>
      </c>
      <c r="E19" t="s">
        <v>23</v>
      </c>
      <c r="F19" t="s">
        <v>178</v>
      </c>
      <c r="G19">
        <v>27</v>
      </c>
      <c r="H19">
        <v>6</v>
      </c>
      <c r="I19" s="7">
        <v>5</v>
      </c>
      <c r="J19" s="7" t="s">
        <v>401</v>
      </c>
      <c r="K19" t="s">
        <v>383</v>
      </c>
      <c r="L19" s="7">
        <v>1</v>
      </c>
      <c r="M19" s="7">
        <v>15.8</v>
      </c>
      <c r="N19" s="7">
        <v>0</v>
      </c>
      <c r="O19" s="7" t="s">
        <v>24</v>
      </c>
      <c r="P19" s="7" t="s">
        <v>36</v>
      </c>
      <c r="Q19" s="7" t="s">
        <v>26</v>
      </c>
      <c r="R19" s="7">
        <v>3</v>
      </c>
      <c r="S19" s="7" t="s">
        <v>26</v>
      </c>
      <c r="T19" s="7" t="s">
        <v>26</v>
      </c>
      <c r="U19" s="7" t="s">
        <v>28</v>
      </c>
      <c r="X19" s="7" t="s">
        <v>30</v>
      </c>
    </row>
    <row r="20" spans="1:52" x14ac:dyDescent="0.2">
      <c r="A20" s="3">
        <v>41821</v>
      </c>
      <c r="B20" t="s">
        <v>22</v>
      </c>
      <c r="C20">
        <v>5007</v>
      </c>
      <c r="D20" t="s">
        <v>206</v>
      </c>
      <c r="E20" t="s">
        <v>23</v>
      </c>
      <c r="F20" t="s">
        <v>178</v>
      </c>
      <c r="G20">
        <v>27</v>
      </c>
      <c r="H20">
        <v>6</v>
      </c>
      <c r="I20" s="7">
        <v>12</v>
      </c>
      <c r="J20" s="7" t="s">
        <v>396</v>
      </c>
      <c r="K20" t="s">
        <v>384</v>
      </c>
      <c r="L20" s="7">
        <v>1</v>
      </c>
      <c r="M20" s="7">
        <v>10.1</v>
      </c>
      <c r="N20" s="7">
        <v>0</v>
      </c>
      <c r="O20" s="7" t="s">
        <v>146</v>
      </c>
      <c r="P20" s="7" t="s">
        <v>147</v>
      </c>
      <c r="Q20" s="7" t="s">
        <v>26</v>
      </c>
      <c r="R20" s="7">
        <v>3</v>
      </c>
      <c r="S20" s="7" t="s">
        <v>26</v>
      </c>
      <c r="T20" s="7" t="s">
        <v>26</v>
      </c>
      <c r="U20" s="7" t="s">
        <v>28</v>
      </c>
      <c r="V20">
        <v>1</v>
      </c>
      <c r="W20">
        <v>1</v>
      </c>
      <c r="X20">
        <v>1</v>
      </c>
      <c r="Y20">
        <v>1</v>
      </c>
      <c r="AA20">
        <v>1</v>
      </c>
      <c r="AB20">
        <v>1</v>
      </c>
      <c r="AC20">
        <v>1</v>
      </c>
      <c r="AD20">
        <v>1</v>
      </c>
    </row>
    <row r="21" spans="1:52" x14ac:dyDescent="0.2">
      <c r="A21" s="3">
        <v>41821</v>
      </c>
      <c r="B21" t="s">
        <v>22</v>
      </c>
      <c r="C21">
        <v>5007</v>
      </c>
      <c r="D21" t="s">
        <v>206</v>
      </c>
      <c r="E21" t="s">
        <v>23</v>
      </c>
      <c r="F21" t="s">
        <v>178</v>
      </c>
      <c r="G21">
        <v>27</v>
      </c>
      <c r="H21">
        <v>6</v>
      </c>
      <c r="I21" t="s">
        <v>397</v>
      </c>
      <c r="J21" s="7" t="s">
        <v>398</v>
      </c>
      <c r="K21" t="s">
        <v>385</v>
      </c>
      <c r="L21" s="7">
        <v>0</v>
      </c>
      <c r="M21">
        <f>SUM(AV21:BE21)</f>
        <v>25.2</v>
      </c>
      <c r="N21">
        <f>SUM(AL21:AU21)</f>
        <v>37</v>
      </c>
      <c r="O21" s="7" t="s">
        <v>31</v>
      </c>
      <c r="P21" s="7" t="s">
        <v>244</v>
      </c>
      <c r="Q21" s="7" t="s">
        <v>26</v>
      </c>
      <c r="R21">
        <f>N21</f>
        <v>37</v>
      </c>
      <c r="S21" s="7" t="s">
        <v>32</v>
      </c>
      <c r="T21" s="7" t="s">
        <v>39</v>
      </c>
      <c r="U21" s="7" t="s">
        <v>33</v>
      </c>
      <c r="X21">
        <v>1</v>
      </c>
      <c r="AM21">
        <v>27</v>
      </c>
      <c r="AN21">
        <v>6</v>
      </c>
      <c r="AO21">
        <v>3</v>
      </c>
      <c r="AP21">
        <v>1</v>
      </c>
      <c r="AV21">
        <v>6.2</v>
      </c>
      <c r="AW21">
        <v>8.6999999999999993</v>
      </c>
      <c r="AX21">
        <v>3.9</v>
      </c>
      <c r="AY21">
        <v>4.5999999999999996</v>
      </c>
      <c r="AZ21">
        <v>1.8</v>
      </c>
    </row>
    <row r="22" spans="1:52" x14ac:dyDescent="0.2">
      <c r="A22" s="3">
        <v>41821</v>
      </c>
      <c r="B22" t="s">
        <v>22</v>
      </c>
      <c r="C22">
        <v>5007</v>
      </c>
      <c r="D22" t="s">
        <v>206</v>
      </c>
      <c r="E22" t="s">
        <v>23</v>
      </c>
      <c r="F22" t="s">
        <v>178</v>
      </c>
      <c r="G22">
        <v>27</v>
      </c>
      <c r="H22">
        <v>6</v>
      </c>
      <c r="I22" t="s">
        <v>397</v>
      </c>
      <c r="J22" s="7" t="s">
        <v>398</v>
      </c>
      <c r="K22" t="s">
        <v>386</v>
      </c>
      <c r="L22" s="7">
        <v>2</v>
      </c>
      <c r="M22">
        <v>1.6</v>
      </c>
      <c r="N22">
        <v>0</v>
      </c>
      <c r="O22" s="7" t="s">
        <v>159</v>
      </c>
      <c r="P22" s="7" t="s">
        <v>161</v>
      </c>
      <c r="Q22" t="s">
        <v>26</v>
      </c>
      <c r="R22">
        <v>4</v>
      </c>
      <c r="S22" s="7" t="s">
        <v>39</v>
      </c>
      <c r="T22" s="7" t="s">
        <v>26</v>
      </c>
      <c r="U22" s="7" t="s">
        <v>163</v>
      </c>
      <c r="X22">
        <v>1</v>
      </c>
    </row>
    <row r="23" spans="1:52" x14ac:dyDescent="0.2">
      <c r="A23" s="3">
        <v>41821</v>
      </c>
      <c r="B23" t="s">
        <v>22</v>
      </c>
      <c r="C23">
        <v>5007</v>
      </c>
      <c r="D23" t="s">
        <v>206</v>
      </c>
      <c r="E23" t="s">
        <v>23</v>
      </c>
      <c r="F23" t="s">
        <v>178</v>
      </c>
      <c r="G23">
        <v>27</v>
      </c>
      <c r="H23">
        <v>6</v>
      </c>
      <c r="I23" t="s">
        <v>397</v>
      </c>
      <c r="J23" s="7" t="s">
        <v>398</v>
      </c>
      <c r="K23" t="s">
        <v>387</v>
      </c>
      <c r="L23" s="7">
        <v>1</v>
      </c>
      <c r="M23">
        <v>1.7</v>
      </c>
      <c r="N23">
        <v>0</v>
      </c>
      <c r="O23" s="7" t="s">
        <v>159</v>
      </c>
      <c r="P23" s="7" t="s">
        <v>162</v>
      </c>
      <c r="Q23" t="s">
        <v>26</v>
      </c>
      <c r="R23">
        <v>1</v>
      </c>
      <c r="S23" s="7" t="s">
        <v>40</v>
      </c>
      <c r="T23" s="7" t="s">
        <v>26</v>
      </c>
      <c r="U23" s="7" t="s">
        <v>163</v>
      </c>
      <c r="X23">
        <v>1</v>
      </c>
    </row>
    <row r="24" spans="1:52" x14ac:dyDescent="0.2">
      <c r="A24" s="3">
        <v>41821</v>
      </c>
      <c r="B24" t="s">
        <v>22</v>
      </c>
      <c r="C24">
        <v>5007</v>
      </c>
      <c r="D24" t="s">
        <v>206</v>
      </c>
      <c r="E24" t="s">
        <v>23</v>
      </c>
      <c r="F24" t="s">
        <v>178</v>
      </c>
      <c r="G24">
        <v>27</v>
      </c>
      <c r="H24">
        <v>6</v>
      </c>
      <c r="I24" t="s">
        <v>397</v>
      </c>
      <c r="J24" s="7" t="s">
        <v>398</v>
      </c>
      <c r="K24" t="s">
        <v>388</v>
      </c>
      <c r="L24" s="7">
        <v>0</v>
      </c>
      <c r="M24">
        <f>SUM(AV24:BE24)</f>
        <v>2.2000000000000002</v>
      </c>
      <c r="N24">
        <f>SUM(AL24:AU24)</f>
        <v>1</v>
      </c>
      <c r="O24" s="7" t="s">
        <v>31</v>
      </c>
      <c r="P24" s="7" t="s">
        <v>166</v>
      </c>
      <c r="Q24" t="s">
        <v>26</v>
      </c>
      <c r="R24">
        <f>N24</f>
        <v>1</v>
      </c>
      <c r="S24" s="7" t="s">
        <v>32</v>
      </c>
      <c r="T24" s="7" t="s">
        <v>26</v>
      </c>
      <c r="U24" s="7" t="s">
        <v>163</v>
      </c>
      <c r="AM24">
        <v>1</v>
      </c>
      <c r="AV24">
        <v>1.6</v>
      </c>
      <c r="AW24">
        <v>0.6</v>
      </c>
    </row>
    <row r="25" spans="1:52" x14ac:dyDescent="0.2">
      <c r="A25" s="3">
        <v>41821</v>
      </c>
      <c r="B25" t="s">
        <v>22</v>
      </c>
      <c r="C25">
        <v>5007</v>
      </c>
      <c r="D25" t="s">
        <v>206</v>
      </c>
      <c r="E25" t="s">
        <v>23</v>
      </c>
      <c r="F25" t="s">
        <v>178</v>
      </c>
      <c r="G25">
        <v>27</v>
      </c>
      <c r="H25">
        <v>6</v>
      </c>
      <c r="I25" t="s">
        <v>397</v>
      </c>
      <c r="J25" s="7" t="s">
        <v>398</v>
      </c>
      <c r="K25" t="s">
        <v>389</v>
      </c>
      <c r="L25" s="7">
        <v>1</v>
      </c>
      <c r="M25">
        <v>4</v>
      </c>
      <c r="N25">
        <v>0</v>
      </c>
      <c r="O25" s="7" t="s">
        <v>146</v>
      </c>
      <c r="P25" s="7" t="s">
        <v>149</v>
      </c>
      <c r="Q25" t="s">
        <v>26</v>
      </c>
      <c r="R25">
        <v>1</v>
      </c>
      <c r="S25" s="7" t="s">
        <v>40</v>
      </c>
      <c r="T25" s="7" t="s">
        <v>26</v>
      </c>
      <c r="U25" s="7" t="s">
        <v>28</v>
      </c>
      <c r="Y25">
        <v>1</v>
      </c>
      <c r="Z25">
        <v>1</v>
      </c>
    </row>
    <row r="26" spans="1:52" x14ac:dyDescent="0.2">
      <c r="A26" s="3">
        <v>41821</v>
      </c>
      <c r="B26" t="s">
        <v>22</v>
      </c>
      <c r="C26">
        <v>5007</v>
      </c>
      <c r="D26" t="s">
        <v>206</v>
      </c>
      <c r="E26" t="s">
        <v>23</v>
      </c>
      <c r="F26" t="s">
        <v>178</v>
      </c>
      <c r="G26">
        <v>27</v>
      </c>
      <c r="H26">
        <v>6</v>
      </c>
      <c r="I26" t="s">
        <v>397</v>
      </c>
      <c r="J26" s="7" t="s">
        <v>398</v>
      </c>
      <c r="K26" t="s">
        <v>390</v>
      </c>
      <c r="L26" s="7">
        <v>0</v>
      </c>
      <c r="M26">
        <f>SUM(AU26:AV26)</f>
        <v>0</v>
      </c>
      <c r="N26">
        <f>SUM(AL26:AU26)</f>
        <v>1</v>
      </c>
      <c r="O26" s="7" t="s">
        <v>31</v>
      </c>
      <c r="P26" s="7" t="s">
        <v>400</v>
      </c>
      <c r="Q26" t="s">
        <v>26</v>
      </c>
      <c r="R26">
        <f>N26</f>
        <v>1</v>
      </c>
      <c r="S26" s="7" t="s">
        <v>32</v>
      </c>
      <c r="T26" s="7" t="s">
        <v>39</v>
      </c>
      <c r="U26" s="7" t="s">
        <v>33</v>
      </c>
      <c r="AM26">
        <v>1</v>
      </c>
      <c r="AW26">
        <v>0.6</v>
      </c>
    </row>
    <row r="27" spans="1:52" x14ac:dyDescent="0.2">
      <c r="A27" s="3">
        <v>41821</v>
      </c>
      <c r="B27" t="s">
        <v>22</v>
      </c>
      <c r="C27">
        <v>5007</v>
      </c>
      <c r="D27" t="s">
        <v>206</v>
      </c>
      <c r="E27" t="s">
        <v>23</v>
      </c>
      <c r="F27" t="s">
        <v>178</v>
      </c>
      <c r="G27">
        <v>27</v>
      </c>
      <c r="H27">
        <v>6</v>
      </c>
      <c r="I27" t="s">
        <v>397</v>
      </c>
      <c r="J27" s="7" t="s">
        <v>398</v>
      </c>
      <c r="K27" t="s">
        <v>391</v>
      </c>
      <c r="L27" s="7">
        <v>3</v>
      </c>
      <c r="M27">
        <v>3</v>
      </c>
      <c r="N27">
        <v>0</v>
      </c>
      <c r="O27" s="7" t="s">
        <v>120</v>
      </c>
      <c r="P27" s="7" t="s">
        <v>399</v>
      </c>
      <c r="Q27" t="s">
        <v>26</v>
      </c>
      <c r="R27">
        <v>3</v>
      </c>
      <c r="S27" t="s">
        <v>40</v>
      </c>
      <c r="T27" t="s">
        <v>39</v>
      </c>
      <c r="U27" t="s">
        <v>33</v>
      </c>
      <c r="X27">
        <v>1</v>
      </c>
    </row>
    <row r="28" spans="1:52" x14ac:dyDescent="0.2">
      <c r="K28" s="7"/>
    </row>
    <row r="29" spans="1:52" x14ac:dyDescent="0.2">
      <c r="K29" s="7"/>
    </row>
    <row r="30" spans="1:52" x14ac:dyDescent="0.2">
      <c r="K30" s="7"/>
    </row>
  </sheetData>
  <sortState ref="A3:BX28">
    <sortCondition ref="K3:K28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1640625" bestFit="1" customWidth="1"/>
    <col min="2" max="2" width="5.1640625" bestFit="1" customWidth="1"/>
    <col min="3" max="3" width="6.33203125" bestFit="1" customWidth="1"/>
    <col min="4" max="4" width="42.33203125" bestFit="1" customWidth="1"/>
    <col min="5" max="5" width="15.1640625" bestFit="1" customWidth="1"/>
    <col min="6" max="6" width="28" bestFit="1" customWidth="1"/>
    <col min="7" max="7" width="20.6640625" bestFit="1" customWidth="1"/>
    <col min="8" max="8" width="15.83203125" bestFit="1" customWidth="1"/>
    <col min="9" max="9" width="17" bestFit="1" customWidth="1"/>
    <col min="10" max="10" width="20.83203125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23.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23" width="2.1640625" bestFit="1" customWidth="1"/>
    <col min="24" max="26" width="3.83203125" bestFit="1" customWidth="1"/>
    <col min="27" max="30" width="2.1640625" bestFit="1" customWidth="1"/>
    <col min="31" max="36" width="3.1640625" bestFit="1" customWidth="1"/>
    <col min="37" max="37" width="7.83203125" bestFit="1" customWidth="1"/>
    <col min="38" max="38" width="8.1640625" bestFit="1" customWidth="1"/>
    <col min="39" max="46" width="2.1640625" bestFit="1" customWidth="1"/>
    <col min="47" max="47" width="3.1640625" bestFit="1" customWidth="1"/>
    <col min="48" max="48" width="8.6640625" bestFit="1" customWidth="1"/>
    <col min="49" max="52" width="4.33203125" bestFit="1" customWidth="1"/>
    <col min="53" max="53" width="5.33203125" bestFit="1" customWidth="1"/>
    <col min="54" max="56" width="2.16406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41810</v>
      </c>
      <c r="B2" t="s">
        <v>22</v>
      </c>
      <c r="C2" s="7">
        <v>5.0049999999999999</v>
      </c>
      <c r="D2" t="s">
        <v>177</v>
      </c>
      <c r="E2" t="s">
        <v>23</v>
      </c>
      <c r="F2" t="s">
        <v>178</v>
      </c>
      <c r="G2" t="s">
        <v>66</v>
      </c>
      <c r="H2">
        <v>4</v>
      </c>
      <c r="I2">
        <v>8</v>
      </c>
      <c r="J2" t="s">
        <v>67</v>
      </c>
      <c r="K2" t="s">
        <v>179</v>
      </c>
      <c r="L2">
        <v>1</v>
      </c>
      <c r="M2">
        <v>114.8</v>
      </c>
      <c r="N2">
        <v>0</v>
      </c>
      <c r="O2" t="s">
        <v>41</v>
      </c>
      <c r="P2" t="s">
        <v>42</v>
      </c>
      <c r="Q2" t="s">
        <v>26</v>
      </c>
      <c r="R2">
        <v>5</v>
      </c>
      <c r="S2" t="s">
        <v>26</v>
      </c>
      <c r="T2" t="s">
        <v>26</v>
      </c>
      <c r="U2" t="s">
        <v>28</v>
      </c>
      <c r="Y2" t="s">
        <v>30</v>
      </c>
      <c r="Z2" t="s">
        <v>30</v>
      </c>
    </row>
    <row r="3" spans="1:57" x14ac:dyDescent="0.2">
      <c r="A3" s="3">
        <v>41810</v>
      </c>
      <c r="B3" t="s">
        <v>22</v>
      </c>
      <c r="C3" s="7">
        <v>5.0049999999999999</v>
      </c>
      <c r="D3" t="s">
        <v>177</v>
      </c>
      <c r="E3" t="s">
        <v>23</v>
      </c>
      <c r="F3" t="s">
        <v>178</v>
      </c>
      <c r="G3" t="s">
        <v>66</v>
      </c>
      <c r="H3">
        <v>4</v>
      </c>
      <c r="I3">
        <v>8</v>
      </c>
      <c r="J3" t="s">
        <v>67</v>
      </c>
      <c r="K3" t="s">
        <v>180</v>
      </c>
      <c r="L3">
        <v>0</v>
      </c>
      <c r="M3">
        <f>SUM(AV3:BE3)</f>
        <v>4.4000000000000004</v>
      </c>
      <c r="N3">
        <f>SUM(AL3:AU3)</f>
        <v>5</v>
      </c>
      <c r="O3" t="s">
        <v>31</v>
      </c>
      <c r="P3" t="s">
        <v>195</v>
      </c>
      <c r="Q3" t="s">
        <v>26</v>
      </c>
      <c r="R3">
        <f>N3</f>
        <v>5</v>
      </c>
      <c r="S3" t="s">
        <v>32</v>
      </c>
      <c r="T3" t="s">
        <v>26</v>
      </c>
      <c r="U3" t="s">
        <v>28</v>
      </c>
      <c r="AM3">
        <v>5</v>
      </c>
      <c r="AV3">
        <v>1.4</v>
      </c>
      <c r="AW3">
        <v>3</v>
      </c>
    </row>
    <row r="4" spans="1:57" x14ac:dyDescent="0.2">
      <c r="A4" s="3">
        <v>41810</v>
      </c>
      <c r="B4" t="s">
        <v>22</v>
      </c>
      <c r="C4" s="7">
        <v>5.0049999999999999</v>
      </c>
      <c r="D4" t="s">
        <v>177</v>
      </c>
      <c r="E4" t="s">
        <v>23</v>
      </c>
      <c r="F4" t="s">
        <v>178</v>
      </c>
      <c r="G4" t="s">
        <v>66</v>
      </c>
      <c r="H4">
        <v>4</v>
      </c>
      <c r="I4">
        <v>10</v>
      </c>
      <c r="J4" t="s">
        <v>89</v>
      </c>
      <c r="K4" t="s">
        <v>181</v>
      </c>
      <c r="L4">
        <v>1</v>
      </c>
      <c r="M4">
        <f>34.2+4.5</f>
        <v>38.700000000000003</v>
      </c>
      <c r="N4">
        <v>0</v>
      </c>
      <c r="O4" t="s">
        <v>41</v>
      </c>
      <c r="P4" t="s">
        <v>43</v>
      </c>
      <c r="Q4" t="s">
        <v>26</v>
      </c>
      <c r="R4">
        <v>2</v>
      </c>
      <c r="S4" t="s">
        <v>39</v>
      </c>
      <c r="T4" t="s">
        <v>26</v>
      </c>
      <c r="U4" t="s">
        <v>28</v>
      </c>
      <c r="AD4" t="s">
        <v>29</v>
      </c>
      <c r="AE4" t="s">
        <v>196</v>
      </c>
    </row>
    <row r="5" spans="1:57" x14ac:dyDescent="0.2">
      <c r="A5" s="3">
        <v>41810</v>
      </c>
      <c r="B5" t="s">
        <v>22</v>
      </c>
      <c r="C5" s="7">
        <v>5.0049999999999999</v>
      </c>
      <c r="D5" t="s">
        <v>177</v>
      </c>
      <c r="E5" t="s">
        <v>23</v>
      </c>
      <c r="F5" t="s">
        <v>178</v>
      </c>
      <c r="G5" t="s">
        <v>66</v>
      </c>
      <c r="H5">
        <v>4</v>
      </c>
      <c r="I5">
        <v>10</v>
      </c>
      <c r="J5" t="s">
        <v>89</v>
      </c>
      <c r="K5" t="s">
        <v>182</v>
      </c>
      <c r="L5">
        <v>0</v>
      </c>
      <c r="M5">
        <f>SUM(AV5:BE5)</f>
        <v>2.1</v>
      </c>
      <c r="N5">
        <f>SUM(AL5:AU5)</f>
        <v>2</v>
      </c>
      <c r="O5" t="s">
        <v>31</v>
      </c>
      <c r="P5" t="s">
        <v>44</v>
      </c>
      <c r="Q5" t="s">
        <v>26</v>
      </c>
      <c r="R5">
        <f>N5</f>
        <v>2</v>
      </c>
      <c r="S5" t="s">
        <v>32</v>
      </c>
      <c r="T5" t="s">
        <v>39</v>
      </c>
      <c r="U5" t="s">
        <v>33</v>
      </c>
      <c r="AM5">
        <v>2</v>
      </c>
      <c r="AV5">
        <v>1.6</v>
      </c>
      <c r="AW5">
        <v>0.5</v>
      </c>
    </row>
    <row r="6" spans="1:57" x14ac:dyDescent="0.2">
      <c r="A6" s="3">
        <v>41810</v>
      </c>
      <c r="B6" t="s">
        <v>22</v>
      </c>
      <c r="C6" s="7">
        <v>5.0049999999999999</v>
      </c>
      <c r="D6" t="s">
        <v>177</v>
      </c>
      <c r="E6" t="s">
        <v>23</v>
      </c>
      <c r="F6" t="s">
        <v>178</v>
      </c>
      <c r="G6" t="s">
        <v>66</v>
      </c>
      <c r="H6">
        <v>4</v>
      </c>
      <c r="I6">
        <v>9</v>
      </c>
      <c r="J6" t="s">
        <v>48</v>
      </c>
      <c r="K6" t="s">
        <v>183</v>
      </c>
      <c r="L6">
        <v>0</v>
      </c>
      <c r="M6">
        <f>SUM(AV6:BE6)</f>
        <v>1.7</v>
      </c>
      <c r="N6">
        <f>SUM(AL6:AU6)</f>
        <v>3</v>
      </c>
      <c r="O6" t="s">
        <v>31</v>
      </c>
      <c r="P6" t="s">
        <v>197</v>
      </c>
      <c r="Q6" t="s">
        <v>26</v>
      </c>
      <c r="R6">
        <f>N6</f>
        <v>3</v>
      </c>
      <c r="S6" t="s">
        <v>32</v>
      </c>
      <c r="T6" t="s">
        <v>39</v>
      </c>
      <c r="U6" t="s">
        <v>33</v>
      </c>
      <c r="AM6">
        <v>3</v>
      </c>
      <c r="AV6">
        <v>0.7</v>
      </c>
      <c r="AW6">
        <v>1</v>
      </c>
    </row>
    <row r="7" spans="1:57" x14ac:dyDescent="0.2">
      <c r="A7" s="3">
        <v>41810</v>
      </c>
      <c r="B7" t="s">
        <v>22</v>
      </c>
      <c r="C7" s="7">
        <v>5.0049999999999999</v>
      </c>
      <c r="D7" t="s">
        <v>177</v>
      </c>
      <c r="E7" t="s">
        <v>23</v>
      </c>
      <c r="F7" t="s">
        <v>178</v>
      </c>
      <c r="G7" t="s">
        <v>66</v>
      </c>
      <c r="H7">
        <v>4</v>
      </c>
      <c r="I7">
        <v>19</v>
      </c>
      <c r="J7" t="s">
        <v>47</v>
      </c>
      <c r="K7" t="s">
        <v>184</v>
      </c>
      <c r="L7">
        <v>1</v>
      </c>
      <c r="M7">
        <v>15.6</v>
      </c>
      <c r="N7">
        <v>0</v>
      </c>
      <c r="O7" t="s">
        <v>41</v>
      </c>
      <c r="P7" t="s">
        <v>45</v>
      </c>
      <c r="Q7" t="s">
        <v>26</v>
      </c>
      <c r="R7">
        <v>5</v>
      </c>
      <c r="S7" t="s">
        <v>27</v>
      </c>
      <c r="T7" t="s">
        <v>39</v>
      </c>
      <c r="U7" t="s">
        <v>33</v>
      </c>
      <c r="X7">
        <v>1</v>
      </c>
    </row>
    <row r="8" spans="1:57" x14ac:dyDescent="0.2">
      <c r="A8" s="3">
        <v>41810</v>
      </c>
      <c r="B8" t="s">
        <v>22</v>
      </c>
      <c r="C8" s="7">
        <v>5.0049999999999999</v>
      </c>
      <c r="D8" t="s">
        <v>177</v>
      </c>
      <c r="E8" t="s">
        <v>23</v>
      </c>
      <c r="F8" t="s">
        <v>178</v>
      </c>
      <c r="G8" t="s">
        <v>66</v>
      </c>
      <c r="H8">
        <v>4</v>
      </c>
      <c r="I8">
        <v>19</v>
      </c>
      <c r="J8" t="s">
        <v>47</v>
      </c>
      <c r="K8" t="s">
        <v>185</v>
      </c>
      <c r="L8">
        <v>0</v>
      </c>
      <c r="M8">
        <f>SUM(AV8:BE8)</f>
        <v>2.8</v>
      </c>
      <c r="N8">
        <f>SUM(AL8:AU8)</f>
        <v>3</v>
      </c>
      <c r="O8" t="s">
        <v>31</v>
      </c>
      <c r="P8" t="s">
        <v>198</v>
      </c>
      <c r="Q8" t="s">
        <v>26</v>
      </c>
      <c r="R8">
        <f>N8</f>
        <v>3</v>
      </c>
      <c r="S8" t="s">
        <v>32</v>
      </c>
      <c r="T8" t="s">
        <v>39</v>
      </c>
      <c r="U8" t="s">
        <v>33</v>
      </c>
      <c r="AM8">
        <v>3</v>
      </c>
      <c r="AV8">
        <v>1.6</v>
      </c>
      <c r="AW8">
        <v>1.2</v>
      </c>
    </row>
    <row r="9" spans="1:57" x14ac:dyDescent="0.2">
      <c r="A9" s="3">
        <v>41810</v>
      </c>
      <c r="B9" t="s">
        <v>22</v>
      </c>
      <c r="C9" s="7">
        <v>5.0049999999999999</v>
      </c>
      <c r="D9" t="s">
        <v>177</v>
      </c>
      <c r="E9" t="s">
        <v>23</v>
      </c>
      <c r="F9" t="s">
        <v>178</v>
      </c>
      <c r="G9" t="s">
        <v>66</v>
      </c>
      <c r="H9">
        <v>4</v>
      </c>
      <c r="I9">
        <v>4</v>
      </c>
      <c r="J9" t="s">
        <v>199</v>
      </c>
      <c r="K9" t="s">
        <v>186</v>
      </c>
      <c r="L9">
        <v>1</v>
      </c>
      <c r="M9">
        <f>SUM(AV9:BE9)</f>
        <v>28.1</v>
      </c>
      <c r="N9">
        <v>0</v>
      </c>
      <c r="O9" t="s">
        <v>24</v>
      </c>
      <c r="P9" t="s">
        <v>25</v>
      </c>
      <c r="Q9" t="s">
        <v>26</v>
      </c>
      <c r="R9">
        <f>SUM(AL9:AU9)</f>
        <v>19</v>
      </c>
      <c r="S9" t="s">
        <v>39</v>
      </c>
      <c r="T9" t="s">
        <v>39</v>
      </c>
      <c r="U9" t="s">
        <v>33</v>
      </c>
      <c r="AM9">
        <v>9</v>
      </c>
      <c r="AN9">
        <v>6</v>
      </c>
      <c r="AO9">
        <v>1</v>
      </c>
      <c r="AP9">
        <v>1</v>
      </c>
      <c r="AQ9">
        <v>2</v>
      </c>
      <c r="AV9">
        <v>3.2</v>
      </c>
      <c r="AW9">
        <v>5.0999999999999996</v>
      </c>
      <c r="AX9">
        <v>5</v>
      </c>
      <c r="AY9">
        <v>1.8</v>
      </c>
      <c r="AZ9">
        <v>0.8</v>
      </c>
      <c r="BA9">
        <v>12.2</v>
      </c>
    </row>
    <row r="10" spans="1:57" x14ac:dyDescent="0.2">
      <c r="A10" s="3">
        <v>41810</v>
      </c>
      <c r="B10" t="s">
        <v>22</v>
      </c>
      <c r="C10" s="7">
        <v>5.0049999999999999</v>
      </c>
      <c r="D10" t="s">
        <v>177</v>
      </c>
      <c r="E10" t="s">
        <v>23</v>
      </c>
      <c r="F10" t="s">
        <v>178</v>
      </c>
      <c r="G10" t="s">
        <v>66</v>
      </c>
      <c r="H10">
        <v>4</v>
      </c>
      <c r="I10">
        <v>5</v>
      </c>
      <c r="J10" t="s">
        <v>200</v>
      </c>
      <c r="K10" t="s">
        <v>187</v>
      </c>
      <c r="L10">
        <v>1</v>
      </c>
      <c r="M10">
        <v>8.9</v>
      </c>
      <c r="N10">
        <v>0</v>
      </c>
      <c r="O10" t="s">
        <v>24</v>
      </c>
      <c r="P10" t="s">
        <v>37</v>
      </c>
      <c r="Q10" t="s">
        <v>26</v>
      </c>
      <c r="R10">
        <v>2</v>
      </c>
      <c r="S10" t="s">
        <v>26</v>
      </c>
      <c r="T10" t="s">
        <v>26</v>
      </c>
      <c r="U10" t="s">
        <v>28</v>
      </c>
      <c r="Y10" t="s">
        <v>30</v>
      </c>
      <c r="Z10" t="s">
        <v>30</v>
      </c>
    </row>
    <row r="11" spans="1:57" x14ac:dyDescent="0.2">
      <c r="A11" s="3">
        <v>41810</v>
      </c>
      <c r="B11" t="s">
        <v>22</v>
      </c>
      <c r="C11" s="7">
        <v>5.0049999999999999</v>
      </c>
      <c r="D11" t="s">
        <v>177</v>
      </c>
      <c r="E11" t="s">
        <v>23</v>
      </c>
      <c r="F11" t="s">
        <v>178</v>
      </c>
      <c r="G11" t="s">
        <v>66</v>
      </c>
      <c r="H11">
        <v>4</v>
      </c>
      <c r="I11">
        <v>6</v>
      </c>
      <c r="J11" t="s">
        <v>201</v>
      </c>
      <c r="K11" t="s">
        <v>188</v>
      </c>
      <c r="L11">
        <v>1</v>
      </c>
      <c r="M11">
        <v>10.6</v>
      </c>
      <c r="N11">
        <v>0</v>
      </c>
      <c r="O11" t="s">
        <v>24</v>
      </c>
      <c r="P11" t="s">
        <v>36</v>
      </c>
      <c r="Q11" t="s">
        <v>26</v>
      </c>
      <c r="R11">
        <v>3</v>
      </c>
      <c r="S11" t="s">
        <v>26</v>
      </c>
      <c r="T11" t="s">
        <v>26</v>
      </c>
      <c r="U11" t="s">
        <v>35</v>
      </c>
      <c r="X11" t="s">
        <v>30</v>
      </c>
      <c r="Y11" t="s">
        <v>30</v>
      </c>
    </row>
    <row r="12" spans="1:57" x14ac:dyDescent="0.2">
      <c r="A12" s="3">
        <v>41810</v>
      </c>
      <c r="B12" t="s">
        <v>22</v>
      </c>
      <c r="C12" s="7">
        <v>5.0049999999999999</v>
      </c>
      <c r="D12" t="s">
        <v>177</v>
      </c>
      <c r="E12" t="s">
        <v>23</v>
      </c>
      <c r="F12" t="s">
        <v>178</v>
      </c>
      <c r="G12" t="s">
        <v>66</v>
      </c>
      <c r="H12">
        <v>4</v>
      </c>
      <c r="I12">
        <v>20</v>
      </c>
      <c r="J12" t="s">
        <v>202</v>
      </c>
      <c r="K12" t="s">
        <v>189</v>
      </c>
      <c r="L12">
        <v>1</v>
      </c>
      <c r="M12">
        <v>8.5</v>
      </c>
      <c r="N12">
        <v>0</v>
      </c>
      <c r="O12" t="s">
        <v>120</v>
      </c>
      <c r="P12" t="s">
        <v>126</v>
      </c>
      <c r="Q12" t="s">
        <v>26</v>
      </c>
      <c r="R12">
        <v>1</v>
      </c>
      <c r="S12" t="s">
        <v>40</v>
      </c>
      <c r="T12" t="s">
        <v>26</v>
      </c>
      <c r="U12" t="s">
        <v>28</v>
      </c>
      <c r="W12">
        <v>1</v>
      </c>
      <c r="X12">
        <v>1</v>
      </c>
      <c r="Y12">
        <v>1</v>
      </c>
    </row>
    <row r="13" spans="1:57" x14ac:dyDescent="0.2">
      <c r="A13" s="3">
        <v>41810</v>
      </c>
      <c r="B13" t="s">
        <v>22</v>
      </c>
      <c r="C13" s="7">
        <v>5.0049999999999999</v>
      </c>
      <c r="D13" t="s">
        <v>177</v>
      </c>
      <c r="E13" t="s">
        <v>23</v>
      </c>
      <c r="F13" t="s">
        <v>178</v>
      </c>
      <c r="G13" t="s">
        <v>66</v>
      </c>
      <c r="H13">
        <v>4</v>
      </c>
      <c r="I13">
        <v>20</v>
      </c>
      <c r="J13" t="s">
        <v>202</v>
      </c>
      <c r="K13" t="s">
        <v>190</v>
      </c>
      <c r="L13">
        <v>1</v>
      </c>
      <c r="M13">
        <v>4.4000000000000004</v>
      </c>
      <c r="N13">
        <v>0</v>
      </c>
      <c r="O13" t="s">
        <v>120</v>
      </c>
      <c r="P13" t="s">
        <v>129</v>
      </c>
      <c r="Q13" t="s">
        <v>26</v>
      </c>
      <c r="R13">
        <v>1</v>
      </c>
      <c r="S13" t="s">
        <v>40</v>
      </c>
      <c r="T13" t="s">
        <v>39</v>
      </c>
      <c r="U13" t="s">
        <v>33</v>
      </c>
      <c r="AC13">
        <v>1</v>
      </c>
    </row>
    <row r="14" spans="1:57" x14ac:dyDescent="0.2">
      <c r="A14" s="3">
        <v>41810</v>
      </c>
      <c r="B14" t="s">
        <v>22</v>
      </c>
      <c r="C14" s="7">
        <v>5.0049999999999999</v>
      </c>
      <c r="D14" t="s">
        <v>177</v>
      </c>
      <c r="E14" t="s">
        <v>23</v>
      </c>
      <c r="F14" t="s">
        <v>178</v>
      </c>
      <c r="G14" t="s">
        <v>66</v>
      </c>
      <c r="H14">
        <v>4</v>
      </c>
      <c r="I14">
        <v>20</v>
      </c>
      <c r="J14" t="s">
        <v>202</v>
      </c>
      <c r="K14" t="s">
        <v>191</v>
      </c>
      <c r="L14">
        <v>1</v>
      </c>
      <c r="M14">
        <v>0.5</v>
      </c>
      <c r="N14">
        <v>0</v>
      </c>
      <c r="O14" t="s">
        <v>120</v>
      </c>
      <c r="P14" t="s">
        <v>204</v>
      </c>
      <c r="Q14" t="s">
        <v>26</v>
      </c>
      <c r="R14">
        <v>1</v>
      </c>
      <c r="S14" t="s">
        <v>40</v>
      </c>
      <c r="T14" t="s">
        <v>39</v>
      </c>
      <c r="U14" t="s">
        <v>33</v>
      </c>
    </row>
    <row r="15" spans="1:57" x14ac:dyDescent="0.2">
      <c r="A15" s="3">
        <v>41810</v>
      </c>
      <c r="B15" t="s">
        <v>22</v>
      </c>
      <c r="C15" s="7">
        <v>5.0049999999999999</v>
      </c>
      <c r="D15" t="s">
        <v>177</v>
      </c>
      <c r="E15" t="s">
        <v>23</v>
      </c>
      <c r="F15" t="s">
        <v>178</v>
      </c>
      <c r="G15" t="s">
        <v>66</v>
      </c>
      <c r="H15">
        <v>4</v>
      </c>
      <c r="I15">
        <v>20</v>
      </c>
      <c r="J15" t="s">
        <v>202</v>
      </c>
      <c r="K15" t="s">
        <v>192</v>
      </c>
      <c r="L15">
        <v>2</v>
      </c>
      <c r="M15">
        <v>4.0999999999999996</v>
      </c>
      <c r="N15">
        <v>0</v>
      </c>
      <c r="O15" t="s">
        <v>120</v>
      </c>
      <c r="P15" t="s">
        <v>203</v>
      </c>
      <c r="Q15" t="s">
        <v>26</v>
      </c>
      <c r="R15">
        <v>1</v>
      </c>
      <c r="S15" t="s">
        <v>40</v>
      </c>
      <c r="T15" t="s">
        <v>39</v>
      </c>
      <c r="U15" t="s">
        <v>33</v>
      </c>
      <c r="X15">
        <v>1</v>
      </c>
    </row>
    <row r="16" spans="1:57" x14ac:dyDescent="0.2">
      <c r="A16" s="3">
        <v>41810</v>
      </c>
      <c r="B16" t="s">
        <v>22</v>
      </c>
      <c r="C16" s="7">
        <v>5.0049999999999999</v>
      </c>
      <c r="D16" t="s">
        <v>177</v>
      </c>
      <c r="E16" t="s">
        <v>23</v>
      </c>
      <c r="F16" t="s">
        <v>178</v>
      </c>
      <c r="G16" t="s">
        <v>66</v>
      </c>
      <c r="H16">
        <v>4</v>
      </c>
      <c r="I16">
        <v>20</v>
      </c>
      <c r="J16" t="s">
        <v>202</v>
      </c>
      <c r="K16" t="s">
        <v>193</v>
      </c>
      <c r="L16">
        <v>0</v>
      </c>
      <c r="M16">
        <f>SUM(AV16:BE16)</f>
        <v>5.7</v>
      </c>
      <c r="N16">
        <f>SUM(AL16:AU16)</f>
        <v>3</v>
      </c>
      <c r="O16" t="s">
        <v>31</v>
      </c>
      <c r="P16" t="s">
        <v>124</v>
      </c>
      <c r="Q16" t="s">
        <v>26</v>
      </c>
      <c r="R16">
        <f>N16</f>
        <v>3</v>
      </c>
      <c r="S16" t="s">
        <v>32</v>
      </c>
      <c r="T16" t="s">
        <v>39</v>
      </c>
      <c r="U16" t="s">
        <v>33</v>
      </c>
      <c r="AM16">
        <v>3</v>
      </c>
      <c r="AV16">
        <v>3.1</v>
      </c>
      <c r="AW16">
        <v>2.6</v>
      </c>
    </row>
    <row r="17" spans="1:52" x14ac:dyDescent="0.2">
      <c r="A17" s="3">
        <v>41810</v>
      </c>
      <c r="B17" t="s">
        <v>22</v>
      </c>
      <c r="C17" s="7">
        <v>5.0049999999999999</v>
      </c>
      <c r="D17" t="s">
        <v>177</v>
      </c>
      <c r="E17" t="s">
        <v>23</v>
      </c>
      <c r="F17" t="s">
        <v>178</v>
      </c>
      <c r="G17" t="s">
        <v>66</v>
      </c>
      <c r="H17">
        <v>4</v>
      </c>
      <c r="I17">
        <v>21</v>
      </c>
      <c r="J17" t="s">
        <v>169</v>
      </c>
      <c r="K17" t="s">
        <v>194</v>
      </c>
      <c r="L17">
        <v>0</v>
      </c>
      <c r="M17">
        <f>SUM(AV17:BE17)</f>
        <v>4.4000000000000004</v>
      </c>
      <c r="N17">
        <f>SUM(AL17:AU17)</f>
        <v>2</v>
      </c>
      <c r="O17" t="s">
        <v>31</v>
      </c>
      <c r="P17" t="s">
        <v>205</v>
      </c>
      <c r="Q17" t="s">
        <v>26</v>
      </c>
      <c r="R17">
        <f>N17</f>
        <v>2</v>
      </c>
      <c r="S17" t="s">
        <v>32</v>
      </c>
      <c r="T17" t="s">
        <v>39</v>
      </c>
      <c r="U17" t="s">
        <v>33</v>
      </c>
      <c r="AN17">
        <v>1</v>
      </c>
      <c r="AP17">
        <v>1</v>
      </c>
      <c r="AV17">
        <v>1</v>
      </c>
      <c r="AX17">
        <v>0.7</v>
      </c>
      <c r="AZ17">
        <v>2.7</v>
      </c>
    </row>
    <row r="29" spans="1:52" x14ac:dyDescent="0.2">
      <c r="I29" s="7"/>
    </row>
  </sheetData>
  <sortState ref="A3:BX18">
    <sortCondition ref="K3:K18"/>
  </sortState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10" bestFit="1" customWidth="1"/>
    <col min="2" max="2" width="5.1640625" bestFit="1" customWidth="1"/>
    <col min="3" max="3" width="6.33203125" bestFit="1" customWidth="1"/>
    <col min="4" max="4" width="41.33203125" bestFit="1" customWidth="1"/>
    <col min="5" max="5" width="15.1640625" bestFit="1" customWidth="1"/>
    <col min="6" max="6" width="28" bestFit="1" customWidth="1"/>
    <col min="7" max="7" width="20.6640625" bestFit="1" customWidth="1"/>
    <col min="8" max="8" width="15.83203125" bestFit="1" customWidth="1"/>
    <col min="9" max="9" width="17" bestFit="1" customWidth="1"/>
    <col min="10" max="10" width="26.5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25.3320312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23" width="2.1640625" bestFit="1" customWidth="1"/>
    <col min="24" max="27" width="3.83203125" bestFit="1" customWidth="1"/>
    <col min="28" max="28" width="2.1640625" bestFit="1" customWidth="1"/>
    <col min="29" max="29" width="2.33203125" bestFit="1" customWidth="1"/>
    <col min="30" max="30" width="2.1640625" bestFit="1" customWidth="1"/>
    <col min="31" max="31" width="3.83203125" bestFit="1" customWidth="1"/>
    <col min="32" max="32" width="4" bestFit="1" customWidth="1"/>
    <col min="33" max="36" width="3.1640625" bestFit="1" customWidth="1"/>
    <col min="37" max="37" width="7.83203125" bestFit="1" customWidth="1"/>
    <col min="38" max="38" width="8.1640625" bestFit="1" customWidth="1"/>
    <col min="39" max="41" width="3.1640625" bestFit="1" customWidth="1"/>
    <col min="42" max="46" width="2.1640625" bestFit="1" customWidth="1"/>
    <col min="47" max="47" width="3.1640625" bestFit="1" customWidth="1"/>
    <col min="48" max="48" width="8.6640625" bestFit="1" customWidth="1"/>
    <col min="49" max="53" width="5.33203125" bestFit="1" customWidth="1"/>
    <col min="54" max="54" width="4.33203125" bestFit="1" customWidth="1"/>
    <col min="55" max="55" width="2.1640625" bestFit="1" customWidth="1"/>
    <col min="56" max="56" width="4.332031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41789</v>
      </c>
      <c r="B2" t="s">
        <v>22</v>
      </c>
      <c r="C2">
        <v>5.4169999999999998</v>
      </c>
      <c r="D2" t="s">
        <v>63</v>
      </c>
      <c r="E2" t="s">
        <v>23</v>
      </c>
      <c r="F2" t="s">
        <v>65</v>
      </c>
      <c r="G2" t="s">
        <v>66</v>
      </c>
      <c r="H2">
        <v>14</v>
      </c>
      <c r="I2">
        <v>8</v>
      </c>
      <c r="J2" t="s">
        <v>67</v>
      </c>
      <c r="K2" t="s">
        <v>68</v>
      </c>
      <c r="L2">
        <v>1</v>
      </c>
      <c r="M2">
        <v>238</v>
      </c>
      <c r="N2">
        <v>0</v>
      </c>
      <c r="O2" t="s">
        <v>41</v>
      </c>
      <c r="P2" t="s">
        <v>42</v>
      </c>
      <c r="Q2" t="s">
        <v>26</v>
      </c>
      <c r="R2">
        <v>2</v>
      </c>
      <c r="S2" t="s">
        <v>26</v>
      </c>
      <c r="T2" t="s">
        <v>26</v>
      </c>
      <c r="U2" t="s">
        <v>28</v>
      </c>
      <c r="Y2" t="s">
        <v>29</v>
      </c>
      <c r="Z2" t="s">
        <v>30</v>
      </c>
      <c r="AA2" t="s">
        <v>30</v>
      </c>
      <c r="AD2" t="s">
        <v>29</v>
      </c>
      <c r="AF2" t="s">
        <v>29</v>
      </c>
    </row>
    <row r="3" spans="1:57" x14ac:dyDescent="0.2">
      <c r="A3" s="3">
        <v>41789</v>
      </c>
      <c r="B3" t="s">
        <v>22</v>
      </c>
      <c r="C3">
        <v>5.4169999999999998</v>
      </c>
      <c r="D3" t="s">
        <v>63</v>
      </c>
      <c r="E3" t="s">
        <v>23</v>
      </c>
      <c r="F3" t="s">
        <v>65</v>
      </c>
      <c r="G3" t="s">
        <v>66</v>
      </c>
      <c r="H3">
        <v>14</v>
      </c>
      <c r="I3">
        <v>17</v>
      </c>
      <c r="J3" t="s">
        <v>69</v>
      </c>
      <c r="K3" t="s">
        <v>70</v>
      </c>
      <c r="L3">
        <v>1</v>
      </c>
      <c r="M3">
        <v>200</v>
      </c>
      <c r="N3">
        <v>0</v>
      </c>
      <c r="O3" t="s">
        <v>41</v>
      </c>
      <c r="P3" t="s">
        <v>42</v>
      </c>
      <c r="Q3" t="s">
        <v>26</v>
      </c>
      <c r="R3">
        <v>2</v>
      </c>
      <c r="S3" t="s">
        <v>26</v>
      </c>
      <c r="T3" t="s">
        <v>26</v>
      </c>
      <c r="U3" t="s">
        <v>35</v>
      </c>
      <c r="Y3" t="s">
        <v>29</v>
      </c>
      <c r="Z3" t="s">
        <v>30</v>
      </c>
      <c r="AA3" t="s">
        <v>29</v>
      </c>
    </row>
    <row r="4" spans="1:57" x14ac:dyDescent="0.2">
      <c r="A4" s="6">
        <v>41789</v>
      </c>
      <c r="B4" s="5" t="s">
        <v>22</v>
      </c>
      <c r="C4" s="5">
        <v>5.4169999999999998</v>
      </c>
      <c r="D4" s="5" t="s">
        <v>63</v>
      </c>
      <c r="E4" s="5" t="s">
        <v>23</v>
      </c>
      <c r="F4" s="5" t="s">
        <v>65</v>
      </c>
      <c r="G4" s="5" t="s">
        <v>66</v>
      </c>
      <c r="H4" s="5">
        <v>14</v>
      </c>
      <c r="I4" s="5">
        <v>17</v>
      </c>
      <c r="J4" s="5" t="s">
        <v>69</v>
      </c>
      <c r="K4" t="s">
        <v>71</v>
      </c>
      <c r="L4">
        <v>0</v>
      </c>
      <c r="M4">
        <f>SUM(AV4:BE4)</f>
        <v>4.5</v>
      </c>
      <c r="N4">
        <f>SUM(AL4:AU4)</f>
        <v>4</v>
      </c>
      <c r="O4" t="s">
        <v>31</v>
      </c>
      <c r="P4" t="s">
        <v>46</v>
      </c>
      <c r="Q4" t="s">
        <v>26</v>
      </c>
      <c r="R4">
        <f>N4</f>
        <v>4</v>
      </c>
      <c r="S4" t="s">
        <v>32</v>
      </c>
      <c r="T4" t="s">
        <v>26</v>
      </c>
      <c r="U4" t="s">
        <v>35</v>
      </c>
      <c r="AK4" t="s">
        <v>34</v>
      </c>
      <c r="AM4">
        <v>4</v>
      </c>
      <c r="AV4">
        <v>0.8</v>
      </c>
      <c r="AW4">
        <v>3.7</v>
      </c>
    </row>
    <row r="5" spans="1:57" x14ac:dyDescent="0.2">
      <c r="A5" s="6">
        <v>41789</v>
      </c>
      <c r="B5" s="5" t="s">
        <v>22</v>
      </c>
      <c r="C5" s="5">
        <v>5.4169999999999998</v>
      </c>
      <c r="D5" s="5" t="s">
        <v>63</v>
      </c>
      <c r="E5" s="5" t="s">
        <v>23</v>
      </c>
      <c r="F5" s="5" t="s">
        <v>65</v>
      </c>
      <c r="G5" s="5" t="s">
        <v>66</v>
      </c>
      <c r="H5" s="5">
        <v>14</v>
      </c>
      <c r="I5">
        <v>19</v>
      </c>
      <c r="J5" s="5" t="s">
        <v>47</v>
      </c>
      <c r="K5" t="s">
        <v>72</v>
      </c>
      <c r="L5">
        <v>1</v>
      </c>
      <c r="M5">
        <v>134.30000000000001</v>
      </c>
      <c r="N5">
        <v>0</v>
      </c>
      <c r="O5" t="s">
        <v>41</v>
      </c>
      <c r="P5" t="s">
        <v>43</v>
      </c>
      <c r="Q5" t="s">
        <v>26</v>
      </c>
      <c r="R5">
        <v>1</v>
      </c>
      <c r="S5" t="s">
        <v>40</v>
      </c>
      <c r="T5" t="s">
        <v>26</v>
      </c>
      <c r="U5" t="s">
        <v>35</v>
      </c>
      <c r="AC5" t="s">
        <v>29</v>
      </c>
      <c r="AD5" t="s">
        <v>29</v>
      </c>
      <c r="AE5" t="s">
        <v>30</v>
      </c>
    </row>
    <row r="6" spans="1:57" x14ac:dyDescent="0.2">
      <c r="A6" s="6">
        <v>41789</v>
      </c>
      <c r="B6" s="5" t="s">
        <v>22</v>
      </c>
      <c r="C6" s="5">
        <v>5.4169999999999998</v>
      </c>
      <c r="D6" s="5" t="s">
        <v>63</v>
      </c>
      <c r="E6" s="5" t="s">
        <v>23</v>
      </c>
      <c r="F6" s="5" t="s">
        <v>65</v>
      </c>
      <c r="G6" s="5" t="s">
        <v>66</v>
      </c>
      <c r="H6" s="5">
        <v>14</v>
      </c>
      <c r="I6">
        <v>10</v>
      </c>
      <c r="J6" s="5" t="s">
        <v>89</v>
      </c>
      <c r="K6" t="s">
        <v>73</v>
      </c>
      <c r="L6">
        <v>1</v>
      </c>
      <c r="M6">
        <v>116.8</v>
      </c>
      <c r="N6">
        <v>0</v>
      </c>
      <c r="O6" t="s">
        <v>41</v>
      </c>
      <c r="P6" t="s">
        <v>43</v>
      </c>
      <c r="Q6" t="s">
        <v>26</v>
      </c>
      <c r="R6">
        <v>2</v>
      </c>
      <c r="S6" t="s">
        <v>26</v>
      </c>
      <c r="T6" t="s">
        <v>26</v>
      </c>
      <c r="U6" t="s">
        <v>28</v>
      </c>
      <c r="AC6" t="s">
        <v>29</v>
      </c>
      <c r="AD6" t="s">
        <v>29</v>
      </c>
      <c r="AE6" t="s">
        <v>30</v>
      </c>
    </row>
    <row r="7" spans="1:57" x14ac:dyDescent="0.2">
      <c r="A7" s="6">
        <v>41789</v>
      </c>
      <c r="B7" s="5" t="s">
        <v>22</v>
      </c>
      <c r="C7" s="5">
        <v>5.4169999999999998</v>
      </c>
      <c r="D7" s="5" t="s">
        <v>63</v>
      </c>
      <c r="E7" s="5" t="s">
        <v>23</v>
      </c>
      <c r="F7" s="5" t="s">
        <v>65</v>
      </c>
      <c r="G7" s="5" t="s">
        <v>66</v>
      </c>
      <c r="H7" s="5">
        <v>14</v>
      </c>
      <c r="I7">
        <v>10</v>
      </c>
      <c r="J7" s="5" t="s">
        <v>89</v>
      </c>
      <c r="K7" t="s">
        <v>74</v>
      </c>
      <c r="L7">
        <v>0</v>
      </c>
      <c r="M7">
        <f>SUM(AV7:BE7)</f>
        <v>8.9</v>
      </c>
      <c r="N7">
        <f>SUM(AL7:AU7)</f>
        <v>11</v>
      </c>
      <c r="O7" t="s">
        <v>31</v>
      </c>
      <c r="P7" t="s">
        <v>44</v>
      </c>
      <c r="Q7" t="s">
        <v>26</v>
      </c>
      <c r="R7">
        <f>N7</f>
        <v>11</v>
      </c>
      <c r="S7" t="s">
        <v>32</v>
      </c>
      <c r="T7" t="s">
        <v>26</v>
      </c>
      <c r="U7" t="s">
        <v>28</v>
      </c>
      <c r="AK7" t="s">
        <v>34</v>
      </c>
      <c r="AM7">
        <v>8</v>
      </c>
      <c r="AN7">
        <v>2</v>
      </c>
      <c r="AO7">
        <v>1</v>
      </c>
      <c r="AV7">
        <v>1</v>
      </c>
      <c r="AW7">
        <v>4.3</v>
      </c>
      <c r="AX7">
        <v>2.7</v>
      </c>
      <c r="AY7">
        <v>0.9</v>
      </c>
    </row>
    <row r="8" spans="1:57" x14ac:dyDescent="0.2">
      <c r="A8" s="6">
        <v>41789</v>
      </c>
      <c r="B8" s="5" t="s">
        <v>22</v>
      </c>
      <c r="C8" s="5">
        <v>5.4169999999999998</v>
      </c>
      <c r="D8" s="5" t="s">
        <v>63</v>
      </c>
      <c r="E8" s="5" t="s">
        <v>23</v>
      </c>
      <c r="F8" s="5" t="s">
        <v>65</v>
      </c>
      <c r="G8" s="5" t="s">
        <v>66</v>
      </c>
      <c r="H8" s="5">
        <v>14</v>
      </c>
      <c r="I8">
        <v>9</v>
      </c>
      <c r="J8" s="5" t="s">
        <v>48</v>
      </c>
      <c r="K8" t="s">
        <v>75</v>
      </c>
      <c r="L8">
        <v>1</v>
      </c>
      <c r="M8">
        <v>28.5</v>
      </c>
      <c r="N8">
        <v>0</v>
      </c>
      <c r="O8" t="s">
        <v>41</v>
      </c>
      <c r="P8" t="s">
        <v>45</v>
      </c>
      <c r="Q8" t="s">
        <v>26</v>
      </c>
      <c r="R8">
        <v>4</v>
      </c>
      <c r="S8" t="s">
        <v>26</v>
      </c>
      <c r="T8" t="s">
        <v>26</v>
      </c>
      <c r="U8" t="s">
        <v>28</v>
      </c>
      <c r="X8">
        <v>1</v>
      </c>
    </row>
    <row r="9" spans="1:57" x14ac:dyDescent="0.2">
      <c r="A9" s="6">
        <v>41789</v>
      </c>
      <c r="B9" s="5" t="s">
        <v>22</v>
      </c>
      <c r="C9" s="5">
        <v>5.4169999999999998</v>
      </c>
      <c r="D9" s="5" t="s">
        <v>63</v>
      </c>
      <c r="E9" s="5" t="s">
        <v>23</v>
      </c>
      <c r="F9" s="5" t="s">
        <v>65</v>
      </c>
      <c r="G9" s="5" t="s">
        <v>66</v>
      </c>
      <c r="H9" s="5">
        <v>14</v>
      </c>
      <c r="I9">
        <v>18</v>
      </c>
      <c r="J9" s="5" t="s">
        <v>90</v>
      </c>
      <c r="K9" t="s">
        <v>76</v>
      </c>
      <c r="L9">
        <v>1</v>
      </c>
      <c r="M9">
        <v>26.8</v>
      </c>
      <c r="N9">
        <v>0</v>
      </c>
      <c r="O9" t="s">
        <v>41</v>
      </c>
      <c r="P9" t="s">
        <v>45</v>
      </c>
      <c r="Q9" t="s">
        <v>26</v>
      </c>
      <c r="R9">
        <v>4</v>
      </c>
      <c r="S9" t="s">
        <v>27</v>
      </c>
      <c r="T9" t="s">
        <v>26</v>
      </c>
      <c r="U9" t="s">
        <v>35</v>
      </c>
      <c r="X9">
        <v>1</v>
      </c>
    </row>
    <row r="10" spans="1:57" x14ac:dyDescent="0.2">
      <c r="A10" s="6">
        <v>41789</v>
      </c>
      <c r="B10" s="5" t="s">
        <v>22</v>
      </c>
      <c r="C10" s="5">
        <v>5.4169999999999998</v>
      </c>
      <c r="D10" s="5" t="s">
        <v>63</v>
      </c>
      <c r="E10" s="5" t="s">
        <v>23</v>
      </c>
      <c r="F10" s="5" t="s">
        <v>65</v>
      </c>
      <c r="G10" s="5" t="s">
        <v>66</v>
      </c>
      <c r="H10" s="5">
        <v>14</v>
      </c>
      <c r="I10">
        <v>4</v>
      </c>
      <c r="J10" s="5" t="s">
        <v>91</v>
      </c>
      <c r="K10" t="s">
        <v>77</v>
      </c>
      <c r="L10">
        <v>1</v>
      </c>
      <c r="M10">
        <v>62.9</v>
      </c>
      <c r="N10">
        <v>0</v>
      </c>
      <c r="O10" t="s">
        <v>24</v>
      </c>
      <c r="P10" t="s">
        <v>25</v>
      </c>
      <c r="Q10" t="s">
        <v>26</v>
      </c>
      <c r="R10">
        <v>2</v>
      </c>
      <c r="S10" t="s">
        <v>26</v>
      </c>
      <c r="T10" t="s">
        <v>26</v>
      </c>
      <c r="U10" t="s">
        <v>28</v>
      </c>
      <c r="X10" t="s">
        <v>30</v>
      </c>
      <c r="Y10" t="s">
        <v>30</v>
      </c>
      <c r="Z10" t="s">
        <v>29</v>
      </c>
    </row>
    <row r="11" spans="1:57" x14ac:dyDescent="0.2">
      <c r="A11" s="6">
        <v>41789</v>
      </c>
      <c r="B11" s="5" t="s">
        <v>22</v>
      </c>
      <c r="C11" s="5">
        <v>5.4169999999999998</v>
      </c>
      <c r="D11" s="5" t="s">
        <v>63</v>
      </c>
      <c r="E11" s="5" t="s">
        <v>23</v>
      </c>
      <c r="F11" s="5" t="s">
        <v>65</v>
      </c>
      <c r="G11" s="5" t="s">
        <v>66</v>
      </c>
      <c r="H11" s="5">
        <v>14</v>
      </c>
      <c r="I11">
        <v>4</v>
      </c>
      <c r="J11" s="5" t="s">
        <v>91</v>
      </c>
      <c r="K11" t="s">
        <v>78</v>
      </c>
      <c r="L11">
        <v>0</v>
      </c>
      <c r="M11">
        <f>SUM(AV11:BE11)</f>
        <v>11.1</v>
      </c>
      <c r="N11">
        <f>SUM(AL11:AU11)</f>
        <v>8</v>
      </c>
      <c r="O11" t="s">
        <v>31</v>
      </c>
      <c r="P11" t="s">
        <v>92</v>
      </c>
      <c r="Q11" t="s">
        <v>26</v>
      </c>
      <c r="R11">
        <f>N11</f>
        <v>8</v>
      </c>
      <c r="S11" t="s">
        <v>32</v>
      </c>
      <c r="T11" t="s">
        <v>26</v>
      </c>
      <c r="U11" t="s">
        <v>28</v>
      </c>
      <c r="AK11" t="s">
        <v>34</v>
      </c>
      <c r="AM11">
        <v>3</v>
      </c>
      <c r="AN11">
        <v>4</v>
      </c>
      <c r="AO11">
        <v>1</v>
      </c>
      <c r="AV11">
        <v>2</v>
      </c>
      <c r="AW11">
        <v>0.8</v>
      </c>
      <c r="AX11">
        <v>5.7</v>
      </c>
      <c r="AY11">
        <v>2.6</v>
      </c>
    </row>
    <row r="12" spans="1:57" x14ac:dyDescent="0.2">
      <c r="A12" s="6">
        <v>41789</v>
      </c>
      <c r="B12" s="5" t="s">
        <v>22</v>
      </c>
      <c r="C12" s="5">
        <v>5.4169999999999998</v>
      </c>
      <c r="D12" s="5" t="s">
        <v>63</v>
      </c>
      <c r="E12" s="5" t="s">
        <v>23</v>
      </c>
      <c r="F12" s="5" t="s">
        <v>65</v>
      </c>
      <c r="G12" s="5" t="s">
        <v>66</v>
      </c>
      <c r="H12" s="5">
        <v>14</v>
      </c>
      <c r="I12">
        <v>13</v>
      </c>
      <c r="J12" s="5" t="s">
        <v>93</v>
      </c>
      <c r="K12" t="s">
        <v>79</v>
      </c>
      <c r="L12">
        <v>1</v>
      </c>
      <c r="M12">
        <v>68</v>
      </c>
      <c r="N12">
        <v>0</v>
      </c>
      <c r="O12" t="s">
        <v>24</v>
      </c>
      <c r="P12" t="s">
        <v>25</v>
      </c>
      <c r="Q12" t="s">
        <v>26</v>
      </c>
      <c r="R12">
        <v>2</v>
      </c>
      <c r="S12" t="s">
        <v>26</v>
      </c>
      <c r="T12" t="s">
        <v>26</v>
      </c>
      <c r="U12" t="s">
        <v>35</v>
      </c>
      <c r="X12" t="s">
        <v>30</v>
      </c>
      <c r="Y12" t="s">
        <v>30</v>
      </c>
      <c r="Z12" t="s">
        <v>30</v>
      </c>
    </row>
    <row r="13" spans="1:57" x14ac:dyDescent="0.2">
      <c r="A13" s="6">
        <v>41789</v>
      </c>
      <c r="B13" s="5" t="s">
        <v>22</v>
      </c>
      <c r="C13" s="5">
        <v>5.4169999999999998</v>
      </c>
      <c r="D13" s="5" t="s">
        <v>63</v>
      </c>
      <c r="E13" s="5" t="s">
        <v>23</v>
      </c>
      <c r="F13" s="5" t="s">
        <v>65</v>
      </c>
      <c r="G13" s="5" t="s">
        <v>66</v>
      </c>
      <c r="H13" s="5">
        <v>14</v>
      </c>
      <c r="I13">
        <v>5</v>
      </c>
      <c r="J13" s="5" t="s">
        <v>94</v>
      </c>
      <c r="K13" t="s">
        <v>80</v>
      </c>
      <c r="L13">
        <v>1</v>
      </c>
      <c r="M13">
        <f>SUM(AV13:BE13)</f>
        <v>40.6</v>
      </c>
      <c r="N13">
        <v>0</v>
      </c>
      <c r="O13" t="s">
        <v>24</v>
      </c>
      <c r="P13" t="s">
        <v>37</v>
      </c>
      <c r="Q13" t="s">
        <v>26</v>
      </c>
      <c r="R13">
        <f>SUM(AL13:AU13)</f>
        <v>18</v>
      </c>
      <c r="S13" t="s">
        <v>39</v>
      </c>
      <c r="T13" t="s">
        <v>39</v>
      </c>
      <c r="U13" t="s">
        <v>33</v>
      </c>
      <c r="Y13" t="s">
        <v>30</v>
      </c>
      <c r="AM13">
        <v>4</v>
      </c>
      <c r="AN13">
        <v>7</v>
      </c>
      <c r="AO13">
        <v>6</v>
      </c>
      <c r="AT13">
        <v>1</v>
      </c>
      <c r="AV13">
        <v>3.9</v>
      </c>
      <c r="AW13">
        <v>3.7</v>
      </c>
      <c r="AX13">
        <v>11.9</v>
      </c>
      <c r="AY13">
        <v>12</v>
      </c>
      <c r="BD13">
        <v>9.1</v>
      </c>
    </row>
    <row r="14" spans="1:57" x14ac:dyDescent="0.2">
      <c r="A14" s="6">
        <v>41789</v>
      </c>
      <c r="B14" s="5" t="s">
        <v>22</v>
      </c>
      <c r="C14" s="5">
        <v>5.4169999999999998</v>
      </c>
      <c r="D14" s="5" t="s">
        <v>63</v>
      </c>
      <c r="E14" s="5" t="s">
        <v>23</v>
      </c>
      <c r="F14" s="5" t="s">
        <v>65</v>
      </c>
      <c r="G14" s="5" t="s">
        <v>66</v>
      </c>
      <c r="H14" s="5">
        <v>14</v>
      </c>
      <c r="I14">
        <v>5</v>
      </c>
      <c r="J14" s="5" t="s">
        <v>95</v>
      </c>
      <c r="K14" t="s">
        <v>81</v>
      </c>
      <c r="L14">
        <v>1</v>
      </c>
      <c r="M14">
        <v>6.2</v>
      </c>
      <c r="N14">
        <v>0</v>
      </c>
      <c r="O14" t="s">
        <v>24</v>
      </c>
      <c r="P14" t="s">
        <v>36</v>
      </c>
      <c r="Q14" t="s">
        <v>26</v>
      </c>
      <c r="R14">
        <v>2</v>
      </c>
      <c r="S14" t="s">
        <v>26</v>
      </c>
      <c r="T14" t="s">
        <v>39</v>
      </c>
      <c r="U14" t="s">
        <v>33</v>
      </c>
      <c r="X14" t="s">
        <v>30</v>
      </c>
      <c r="Y14" t="s">
        <v>30</v>
      </c>
    </row>
    <row r="15" spans="1:57" x14ac:dyDescent="0.2">
      <c r="A15" s="6">
        <v>41789</v>
      </c>
      <c r="B15" s="5" t="s">
        <v>22</v>
      </c>
      <c r="C15" s="5">
        <v>5.4169999999999998</v>
      </c>
      <c r="D15" s="5" t="s">
        <v>63</v>
      </c>
      <c r="E15" s="5" t="s">
        <v>23</v>
      </c>
      <c r="F15" s="5" t="s">
        <v>65</v>
      </c>
      <c r="G15" s="5" t="s">
        <v>66</v>
      </c>
      <c r="H15" s="5">
        <v>14</v>
      </c>
      <c r="I15">
        <v>5</v>
      </c>
      <c r="J15" s="5" t="s">
        <v>95</v>
      </c>
      <c r="K15" t="s">
        <v>82</v>
      </c>
      <c r="L15">
        <v>0</v>
      </c>
      <c r="M15">
        <f>SUM(AV15:BE15)</f>
        <v>2.8</v>
      </c>
      <c r="N15">
        <f>SUM(AL15:AU15)</f>
        <v>3</v>
      </c>
      <c r="O15" t="s">
        <v>31</v>
      </c>
      <c r="P15" t="s">
        <v>96</v>
      </c>
      <c r="Q15" t="s">
        <v>26</v>
      </c>
      <c r="R15">
        <f>N15</f>
        <v>3</v>
      </c>
      <c r="S15" t="s">
        <v>32</v>
      </c>
      <c r="T15" t="s">
        <v>32</v>
      </c>
      <c r="U15" t="s">
        <v>33</v>
      </c>
      <c r="AK15" t="s">
        <v>34</v>
      </c>
      <c r="AM15">
        <v>3</v>
      </c>
      <c r="AV15">
        <v>0.9</v>
      </c>
      <c r="AW15">
        <v>1.9</v>
      </c>
    </row>
    <row r="16" spans="1:57" x14ac:dyDescent="0.2">
      <c r="A16" s="6">
        <v>41789</v>
      </c>
      <c r="B16" s="5" t="s">
        <v>22</v>
      </c>
      <c r="C16" s="5">
        <v>5.4169999999999998</v>
      </c>
      <c r="D16" s="5" t="s">
        <v>63</v>
      </c>
      <c r="E16" s="5" t="s">
        <v>23</v>
      </c>
      <c r="F16" s="5" t="s">
        <v>65</v>
      </c>
      <c r="G16" s="5" t="s">
        <v>66</v>
      </c>
      <c r="H16" s="5">
        <v>14</v>
      </c>
      <c r="I16">
        <v>15</v>
      </c>
      <c r="J16" s="5" t="s">
        <v>49</v>
      </c>
      <c r="K16" t="s">
        <v>83</v>
      </c>
      <c r="L16">
        <v>1</v>
      </c>
      <c r="M16">
        <v>22.4</v>
      </c>
      <c r="N16">
        <v>2</v>
      </c>
      <c r="O16" t="s">
        <v>24</v>
      </c>
      <c r="P16" t="s">
        <v>37</v>
      </c>
      <c r="Q16" t="s">
        <v>26</v>
      </c>
      <c r="R16">
        <v>2</v>
      </c>
      <c r="S16" t="s">
        <v>26</v>
      </c>
      <c r="T16" t="s">
        <v>26</v>
      </c>
      <c r="U16" t="s">
        <v>35</v>
      </c>
      <c r="Y16" t="s">
        <v>30</v>
      </c>
      <c r="Z16" t="s">
        <v>30</v>
      </c>
    </row>
    <row r="17" spans="1:54" x14ac:dyDescent="0.2">
      <c r="A17" s="6">
        <v>41789</v>
      </c>
      <c r="B17" s="5" t="s">
        <v>22</v>
      </c>
      <c r="C17" s="5">
        <v>5.4169999999999998</v>
      </c>
      <c r="D17" s="5" t="s">
        <v>63</v>
      </c>
      <c r="E17" s="5" t="s">
        <v>23</v>
      </c>
      <c r="F17" s="5" t="s">
        <v>65</v>
      </c>
      <c r="G17" s="5" t="s">
        <v>66</v>
      </c>
      <c r="H17" s="5">
        <v>14</v>
      </c>
      <c r="I17">
        <v>15</v>
      </c>
      <c r="J17" s="5" t="s">
        <v>49</v>
      </c>
      <c r="K17" t="s">
        <v>84</v>
      </c>
      <c r="L17">
        <v>0</v>
      </c>
      <c r="M17">
        <f>SUM(AV17:BE17)</f>
        <v>2.2000000000000002</v>
      </c>
      <c r="N17">
        <f>SUM(AL17:AU17)</f>
        <v>7</v>
      </c>
      <c r="O17" t="s">
        <v>31</v>
      </c>
      <c r="P17" t="s">
        <v>97</v>
      </c>
      <c r="Q17" t="s">
        <v>26</v>
      </c>
      <c r="R17">
        <f>N17</f>
        <v>7</v>
      </c>
      <c r="S17" t="s">
        <v>32</v>
      </c>
      <c r="T17" t="s">
        <v>26</v>
      </c>
      <c r="U17" t="s">
        <v>35</v>
      </c>
      <c r="AL17">
        <v>0</v>
      </c>
      <c r="AM17">
        <v>5</v>
      </c>
      <c r="AN17">
        <v>2</v>
      </c>
      <c r="AV17">
        <v>0.3</v>
      </c>
      <c r="AW17">
        <v>1.1000000000000001</v>
      </c>
      <c r="AX17">
        <v>0.8</v>
      </c>
    </row>
    <row r="18" spans="1:54" x14ac:dyDescent="0.2">
      <c r="A18" s="6">
        <v>41789</v>
      </c>
      <c r="B18" s="5" t="s">
        <v>22</v>
      </c>
      <c r="C18" s="5">
        <v>5.4169999999999998</v>
      </c>
      <c r="D18" s="5" t="s">
        <v>63</v>
      </c>
      <c r="E18" s="5" t="s">
        <v>23</v>
      </c>
      <c r="F18" s="5" t="s">
        <v>65</v>
      </c>
      <c r="G18" s="5" t="s">
        <v>66</v>
      </c>
      <c r="H18" s="5">
        <v>14</v>
      </c>
      <c r="I18">
        <v>14</v>
      </c>
      <c r="J18" s="5" t="s">
        <v>50</v>
      </c>
      <c r="K18" t="s">
        <v>85</v>
      </c>
      <c r="L18">
        <v>1</v>
      </c>
      <c r="M18">
        <f>SUM(AV18:BE18)</f>
        <v>14.9</v>
      </c>
      <c r="N18">
        <v>0</v>
      </c>
      <c r="O18" t="s">
        <v>24</v>
      </c>
      <c r="P18" t="s">
        <v>36</v>
      </c>
      <c r="Q18" t="s">
        <v>26</v>
      </c>
      <c r="R18">
        <f>SUM(AL18:AU18)</f>
        <v>16</v>
      </c>
      <c r="S18" t="s">
        <v>39</v>
      </c>
      <c r="T18" t="s">
        <v>39</v>
      </c>
      <c r="U18" t="s">
        <v>33</v>
      </c>
      <c r="X18" t="s">
        <v>30</v>
      </c>
      <c r="AM18">
        <v>12</v>
      </c>
      <c r="AO18">
        <v>3</v>
      </c>
      <c r="AR18">
        <v>1</v>
      </c>
      <c r="AV18">
        <v>2.9</v>
      </c>
      <c r="AW18">
        <v>5</v>
      </c>
      <c r="AY18">
        <v>4.9000000000000004</v>
      </c>
      <c r="BB18">
        <v>2.1</v>
      </c>
    </row>
    <row r="19" spans="1:54" x14ac:dyDescent="0.2">
      <c r="A19" s="6">
        <v>41789</v>
      </c>
      <c r="B19" s="5" t="s">
        <v>22</v>
      </c>
      <c r="C19" s="5">
        <v>5.4169999999999998</v>
      </c>
      <c r="D19" s="5" t="s">
        <v>63</v>
      </c>
      <c r="E19" s="5" t="s">
        <v>23</v>
      </c>
      <c r="F19" s="5" t="s">
        <v>65</v>
      </c>
      <c r="G19" s="5" t="s">
        <v>66</v>
      </c>
      <c r="H19" s="5">
        <v>14</v>
      </c>
      <c r="I19">
        <v>14</v>
      </c>
      <c r="J19" s="5" t="s">
        <v>98</v>
      </c>
      <c r="K19" t="s">
        <v>86</v>
      </c>
      <c r="L19">
        <v>1</v>
      </c>
      <c r="M19">
        <v>1.1000000000000001</v>
      </c>
      <c r="N19">
        <v>0</v>
      </c>
      <c r="O19" t="s">
        <v>38</v>
      </c>
      <c r="P19" t="s">
        <v>51</v>
      </c>
      <c r="Q19" t="s">
        <v>26</v>
      </c>
      <c r="R19">
        <v>1</v>
      </c>
      <c r="S19" t="s">
        <v>40</v>
      </c>
      <c r="T19" t="s">
        <v>39</v>
      </c>
      <c r="U19" t="s">
        <v>33</v>
      </c>
      <c r="X19">
        <v>1</v>
      </c>
    </row>
    <row r="20" spans="1:54" x14ac:dyDescent="0.2">
      <c r="A20" s="6">
        <v>41789</v>
      </c>
      <c r="B20" s="5" t="s">
        <v>22</v>
      </c>
      <c r="C20" s="5">
        <v>5.4169999999999998</v>
      </c>
      <c r="D20" s="5" t="s">
        <v>63</v>
      </c>
      <c r="E20" s="5" t="s">
        <v>23</v>
      </c>
      <c r="F20" s="5" t="s">
        <v>65</v>
      </c>
      <c r="G20" s="5" t="s">
        <v>66</v>
      </c>
      <c r="H20" s="5">
        <v>14</v>
      </c>
      <c r="I20">
        <v>14</v>
      </c>
      <c r="J20" s="5" t="s">
        <v>98</v>
      </c>
      <c r="K20" t="s">
        <v>87</v>
      </c>
      <c r="L20">
        <v>4</v>
      </c>
      <c r="M20">
        <v>6.6</v>
      </c>
      <c r="N20">
        <v>0</v>
      </c>
      <c r="O20" t="s">
        <v>38</v>
      </c>
      <c r="P20" t="s">
        <v>99</v>
      </c>
      <c r="Q20" t="s">
        <v>26</v>
      </c>
      <c r="R20">
        <v>4</v>
      </c>
      <c r="S20" t="s">
        <v>40</v>
      </c>
      <c r="T20" t="s">
        <v>39</v>
      </c>
      <c r="U20" t="s">
        <v>33</v>
      </c>
      <c r="X20">
        <v>1</v>
      </c>
    </row>
    <row r="21" spans="1:54" x14ac:dyDescent="0.2">
      <c r="A21" s="6">
        <v>41789</v>
      </c>
      <c r="B21" s="5" t="s">
        <v>22</v>
      </c>
      <c r="C21" s="5">
        <v>5.4169999999999998</v>
      </c>
      <c r="D21" s="5" t="s">
        <v>63</v>
      </c>
      <c r="E21" s="5" t="s">
        <v>23</v>
      </c>
      <c r="F21" s="5" t="s">
        <v>65</v>
      </c>
      <c r="G21" s="5" t="s">
        <v>66</v>
      </c>
      <c r="H21" s="5">
        <v>14</v>
      </c>
      <c r="I21">
        <v>14</v>
      </c>
      <c r="J21" s="5" t="s">
        <v>98</v>
      </c>
      <c r="K21" t="s">
        <v>88</v>
      </c>
      <c r="L21">
        <v>3</v>
      </c>
      <c r="M21">
        <v>4</v>
      </c>
      <c r="N21">
        <v>0</v>
      </c>
      <c r="O21" t="s">
        <v>38</v>
      </c>
      <c r="P21" t="s">
        <v>62</v>
      </c>
      <c r="Q21" t="s">
        <v>26</v>
      </c>
      <c r="R21">
        <v>3</v>
      </c>
      <c r="S21" t="s">
        <v>40</v>
      </c>
      <c r="T21" t="s">
        <v>39</v>
      </c>
      <c r="U21" t="s">
        <v>33</v>
      </c>
      <c r="W21">
        <v>1</v>
      </c>
      <c r="X21">
        <v>1</v>
      </c>
    </row>
    <row r="22" spans="1:54" x14ac:dyDescent="0.2">
      <c r="A22" s="6">
        <v>41789</v>
      </c>
      <c r="B22" s="5" t="s">
        <v>22</v>
      </c>
      <c r="C22" s="5">
        <v>5.4169999999999998</v>
      </c>
      <c r="D22" s="5" t="s">
        <v>63</v>
      </c>
      <c r="E22" s="5" t="s">
        <v>23</v>
      </c>
      <c r="F22" s="5" t="s">
        <v>65</v>
      </c>
      <c r="G22" s="5" t="s">
        <v>66</v>
      </c>
      <c r="H22" s="5">
        <v>14</v>
      </c>
      <c r="I22">
        <v>14</v>
      </c>
      <c r="J22" s="5" t="s">
        <v>98</v>
      </c>
      <c r="K22" t="s">
        <v>100</v>
      </c>
      <c r="L22">
        <v>1</v>
      </c>
      <c r="M22">
        <v>1.1000000000000001</v>
      </c>
      <c r="N22">
        <v>0</v>
      </c>
      <c r="O22" t="s">
        <v>38</v>
      </c>
      <c r="P22" t="s">
        <v>62</v>
      </c>
      <c r="Q22" t="s">
        <v>26</v>
      </c>
      <c r="R22">
        <v>1</v>
      </c>
      <c r="S22" t="s">
        <v>40</v>
      </c>
      <c r="T22" t="s">
        <v>39</v>
      </c>
      <c r="U22" t="s">
        <v>33</v>
      </c>
      <c r="X22">
        <v>1</v>
      </c>
    </row>
    <row r="23" spans="1:54" s="7" customFormat="1" x14ac:dyDescent="0.2">
      <c r="A23" s="10">
        <v>41789</v>
      </c>
      <c r="B23" s="9" t="s">
        <v>22</v>
      </c>
      <c r="C23" s="9">
        <v>5.4169999999999998</v>
      </c>
      <c r="D23" s="9" t="s">
        <v>63</v>
      </c>
      <c r="E23" s="9" t="s">
        <v>23</v>
      </c>
      <c r="F23" s="9" t="s">
        <v>65</v>
      </c>
      <c r="G23" s="9" t="s">
        <v>66</v>
      </c>
      <c r="H23" s="9">
        <v>14</v>
      </c>
      <c r="I23" s="7">
        <v>14</v>
      </c>
      <c r="J23" s="9" t="s">
        <v>98</v>
      </c>
      <c r="K23" s="7" t="s">
        <v>101</v>
      </c>
      <c r="L23" s="7">
        <v>1</v>
      </c>
      <c r="M23" s="7">
        <v>0.6</v>
      </c>
      <c r="N23" s="7">
        <v>0</v>
      </c>
      <c r="O23" s="7" t="s">
        <v>38</v>
      </c>
      <c r="P23" s="7" t="s">
        <v>52</v>
      </c>
      <c r="Q23" s="7" t="s">
        <v>26</v>
      </c>
      <c r="R23" s="7">
        <v>1</v>
      </c>
      <c r="S23" s="7" t="s">
        <v>40</v>
      </c>
      <c r="U23" s="7" t="s">
        <v>33</v>
      </c>
    </row>
    <row r="24" spans="1:54" x14ac:dyDescent="0.2">
      <c r="A24" s="3">
        <v>41791</v>
      </c>
      <c r="B24" s="5" t="s">
        <v>22</v>
      </c>
      <c r="C24" s="5">
        <v>5.4169999999999998</v>
      </c>
      <c r="D24" s="5" t="s">
        <v>63</v>
      </c>
      <c r="E24" s="5" t="s">
        <v>23</v>
      </c>
      <c r="F24" s="5" t="s">
        <v>65</v>
      </c>
      <c r="G24" s="5" t="s">
        <v>66</v>
      </c>
      <c r="H24" s="5">
        <v>14</v>
      </c>
      <c r="I24">
        <v>11</v>
      </c>
      <c r="J24" s="5" t="s">
        <v>102</v>
      </c>
      <c r="K24" s="5" t="s">
        <v>103</v>
      </c>
      <c r="L24">
        <v>1</v>
      </c>
      <c r="M24" s="5">
        <v>2.9</v>
      </c>
      <c r="N24" s="5">
        <v>0</v>
      </c>
      <c r="O24" t="s">
        <v>120</v>
      </c>
      <c r="P24" t="s">
        <v>121</v>
      </c>
      <c r="Q24" t="s">
        <v>26</v>
      </c>
      <c r="R24">
        <v>1</v>
      </c>
      <c r="S24" t="s">
        <v>40</v>
      </c>
      <c r="T24" t="s">
        <v>39</v>
      </c>
      <c r="U24" t="s">
        <v>33</v>
      </c>
      <c r="W24">
        <v>1</v>
      </c>
    </row>
    <row r="25" spans="1:54" x14ac:dyDescent="0.2">
      <c r="A25" s="3">
        <v>41791</v>
      </c>
      <c r="B25" s="5" t="s">
        <v>22</v>
      </c>
      <c r="C25" s="5">
        <v>5.4169999999999998</v>
      </c>
      <c r="D25" s="5" t="s">
        <v>63</v>
      </c>
      <c r="E25" s="5" t="s">
        <v>23</v>
      </c>
      <c r="F25" s="5" t="s">
        <v>65</v>
      </c>
      <c r="G25" s="5" t="s">
        <v>66</v>
      </c>
      <c r="H25" s="5">
        <v>14</v>
      </c>
      <c r="I25">
        <v>11</v>
      </c>
      <c r="J25" s="5" t="s">
        <v>102</v>
      </c>
      <c r="K25" s="5" t="s">
        <v>104</v>
      </c>
      <c r="L25">
        <v>2</v>
      </c>
      <c r="M25" s="5">
        <v>3.2</v>
      </c>
      <c r="N25" s="5">
        <v>0</v>
      </c>
      <c r="O25" t="s">
        <v>122</v>
      </c>
      <c r="P25" t="s">
        <v>123</v>
      </c>
      <c r="Q25" t="s">
        <v>26</v>
      </c>
      <c r="R25">
        <v>2</v>
      </c>
      <c r="S25" t="s">
        <v>40</v>
      </c>
      <c r="T25" t="s">
        <v>39</v>
      </c>
      <c r="U25" t="s">
        <v>33</v>
      </c>
      <c r="W25">
        <v>1</v>
      </c>
    </row>
    <row r="26" spans="1:54" x14ac:dyDescent="0.2">
      <c r="A26" s="3">
        <v>41791</v>
      </c>
      <c r="B26" s="5" t="s">
        <v>22</v>
      </c>
      <c r="C26" s="5">
        <v>5.4169999999999998</v>
      </c>
      <c r="D26" s="5" t="s">
        <v>63</v>
      </c>
      <c r="E26" s="5" t="s">
        <v>23</v>
      </c>
      <c r="F26" s="5" t="s">
        <v>65</v>
      </c>
      <c r="G26" s="5" t="s">
        <v>66</v>
      </c>
      <c r="H26" s="5">
        <v>14</v>
      </c>
      <c r="I26">
        <v>11</v>
      </c>
      <c r="J26" s="5" t="s">
        <v>102</v>
      </c>
      <c r="K26" s="5" t="s">
        <v>105</v>
      </c>
      <c r="L26">
        <v>1</v>
      </c>
      <c r="M26" s="5">
        <v>3.1</v>
      </c>
      <c r="N26" s="5">
        <v>0</v>
      </c>
      <c r="O26" t="s">
        <v>122</v>
      </c>
      <c r="P26" t="s">
        <v>125</v>
      </c>
      <c r="Q26" t="s">
        <v>26</v>
      </c>
      <c r="R26">
        <v>1</v>
      </c>
      <c r="S26" t="s">
        <v>40</v>
      </c>
      <c r="T26" t="s">
        <v>39</v>
      </c>
      <c r="U26" t="s">
        <v>33</v>
      </c>
    </row>
    <row r="27" spans="1:54" x14ac:dyDescent="0.2">
      <c r="A27" s="3">
        <v>41791</v>
      </c>
      <c r="B27" s="5" t="s">
        <v>22</v>
      </c>
      <c r="C27" s="5">
        <v>5.4169999999999998</v>
      </c>
      <c r="D27" s="5" t="s">
        <v>63</v>
      </c>
      <c r="E27" s="5" t="s">
        <v>23</v>
      </c>
      <c r="F27" s="5" t="s">
        <v>65</v>
      </c>
      <c r="G27" s="5" t="s">
        <v>66</v>
      </c>
      <c r="H27" s="5">
        <v>14</v>
      </c>
      <c r="I27">
        <v>11</v>
      </c>
      <c r="J27" s="5" t="s">
        <v>102</v>
      </c>
      <c r="K27" s="5" t="s">
        <v>106</v>
      </c>
      <c r="L27">
        <v>1</v>
      </c>
      <c r="M27" s="5">
        <v>20</v>
      </c>
      <c r="N27" s="5">
        <v>0</v>
      </c>
      <c r="O27" t="s">
        <v>122</v>
      </c>
      <c r="P27" t="s">
        <v>126</v>
      </c>
      <c r="Q27" t="s">
        <v>26</v>
      </c>
      <c r="R27">
        <v>2</v>
      </c>
      <c r="S27" t="s">
        <v>39</v>
      </c>
      <c r="T27" t="s">
        <v>39</v>
      </c>
      <c r="U27" t="s">
        <v>33</v>
      </c>
      <c r="AF27">
        <v>1</v>
      </c>
    </row>
    <row r="28" spans="1:54" x14ac:dyDescent="0.2">
      <c r="A28" s="3">
        <v>41791</v>
      </c>
      <c r="B28" s="5" t="s">
        <v>22</v>
      </c>
      <c r="C28" s="5">
        <v>5.4169999999999998</v>
      </c>
      <c r="D28" s="5" t="s">
        <v>63</v>
      </c>
      <c r="E28" s="5" t="s">
        <v>23</v>
      </c>
      <c r="F28" s="5" t="s">
        <v>65</v>
      </c>
      <c r="G28" s="5" t="s">
        <v>66</v>
      </c>
      <c r="H28" s="5">
        <v>14</v>
      </c>
      <c r="I28">
        <v>11</v>
      </c>
      <c r="J28" s="5" t="s">
        <v>102</v>
      </c>
      <c r="K28" s="5" t="s">
        <v>107</v>
      </c>
      <c r="L28">
        <v>1</v>
      </c>
      <c r="M28" s="5">
        <v>0.2</v>
      </c>
      <c r="N28" s="5">
        <v>0</v>
      </c>
      <c r="O28" t="s">
        <v>120</v>
      </c>
      <c r="P28" t="s">
        <v>127</v>
      </c>
      <c r="Q28" t="s">
        <v>26</v>
      </c>
      <c r="R28">
        <v>1</v>
      </c>
      <c r="S28" t="s">
        <v>40</v>
      </c>
      <c r="T28" t="s">
        <v>39</v>
      </c>
      <c r="U28" t="s">
        <v>33</v>
      </c>
      <c r="W28">
        <v>1</v>
      </c>
    </row>
    <row r="29" spans="1:54" x14ac:dyDescent="0.2">
      <c r="A29" s="3">
        <v>41791</v>
      </c>
      <c r="B29" s="5" t="s">
        <v>22</v>
      </c>
      <c r="C29" s="5">
        <v>5.4169999999999998</v>
      </c>
      <c r="D29" s="5" t="s">
        <v>63</v>
      </c>
      <c r="E29" s="5" t="s">
        <v>23</v>
      </c>
      <c r="F29" s="5" t="s">
        <v>65</v>
      </c>
      <c r="G29" s="5" t="s">
        <v>66</v>
      </c>
      <c r="H29" s="5">
        <v>14</v>
      </c>
      <c r="I29">
        <v>11</v>
      </c>
      <c r="J29" s="5" t="s">
        <v>102</v>
      </c>
      <c r="K29" s="5" t="s">
        <v>108</v>
      </c>
      <c r="L29">
        <v>0</v>
      </c>
      <c r="M29">
        <f>SUM(AV29:BE29)</f>
        <v>9.3000000000000007</v>
      </c>
      <c r="N29">
        <f>SUM(AL29:AU29)</f>
        <v>7</v>
      </c>
      <c r="O29" t="s">
        <v>31</v>
      </c>
      <c r="P29" t="s">
        <v>124</v>
      </c>
      <c r="Q29" t="s">
        <v>26</v>
      </c>
      <c r="R29">
        <f>N29</f>
        <v>7</v>
      </c>
      <c r="S29" t="s">
        <v>32</v>
      </c>
      <c r="T29" t="s">
        <v>32</v>
      </c>
      <c r="U29" t="s">
        <v>33</v>
      </c>
      <c r="AK29" t="s">
        <v>34</v>
      </c>
      <c r="AM29">
        <v>6</v>
      </c>
      <c r="AN29">
        <v>1</v>
      </c>
      <c r="AV29">
        <v>1.9</v>
      </c>
      <c r="AW29">
        <v>6.9</v>
      </c>
      <c r="AX29">
        <v>0.5</v>
      </c>
    </row>
    <row r="30" spans="1:54" x14ac:dyDescent="0.2">
      <c r="A30" s="3">
        <v>41791</v>
      </c>
      <c r="B30" s="5" t="s">
        <v>22</v>
      </c>
      <c r="C30" s="5">
        <v>5.4169999999999998</v>
      </c>
      <c r="D30" s="5" t="s">
        <v>63</v>
      </c>
      <c r="E30" s="5" t="s">
        <v>23</v>
      </c>
      <c r="F30" s="5" t="s">
        <v>65</v>
      </c>
      <c r="G30" s="5" t="s">
        <v>66</v>
      </c>
      <c r="H30" s="5">
        <v>14</v>
      </c>
      <c r="I30">
        <v>20</v>
      </c>
      <c r="J30" s="5" t="s">
        <v>128</v>
      </c>
      <c r="K30" s="5" t="s">
        <v>109</v>
      </c>
      <c r="L30">
        <v>1</v>
      </c>
      <c r="M30" s="5">
        <v>7.5</v>
      </c>
      <c r="N30" s="5">
        <v>0</v>
      </c>
      <c r="O30" t="s">
        <v>120</v>
      </c>
      <c r="P30" t="s">
        <v>126</v>
      </c>
      <c r="Q30" t="s">
        <v>26</v>
      </c>
      <c r="R30">
        <v>1</v>
      </c>
      <c r="S30" t="s">
        <v>40</v>
      </c>
      <c r="T30" t="s">
        <v>39</v>
      </c>
      <c r="U30" t="s">
        <v>33</v>
      </c>
      <c r="AF30">
        <v>1</v>
      </c>
    </row>
    <row r="31" spans="1:54" x14ac:dyDescent="0.2">
      <c r="A31" s="3">
        <v>41791</v>
      </c>
      <c r="B31" s="5" t="s">
        <v>22</v>
      </c>
      <c r="C31" s="5">
        <v>5.4169999999999998</v>
      </c>
      <c r="D31" s="5" t="s">
        <v>63</v>
      </c>
      <c r="E31" s="5" t="s">
        <v>23</v>
      </c>
      <c r="F31" s="5" t="s">
        <v>65</v>
      </c>
      <c r="G31" s="5" t="s">
        <v>66</v>
      </c>
      <c r="H31" s="5">
        <v>14</v>
      </c>
      <c r="I31">
        <v>20</v>
      </c>
      <c r="J31" s="5" t="s">
        <v>128</v>
      </c>
      <c r="K31" s="5" t="s">
        <v>110</v>
      </c>
      <c r="L31">
        <v>1</v>
      </c>
      <c r="M31" s="5">
        <v>5.6</v>
      </c>
      <c r="N31" s="5">
        <v>0</v>
      </c>
      <c r="O31" t="s">
        <v>120</v>
      </c>
      <c r="P31" t="s">
        <v>129</v>
      </c>
      <c r="Q31" t="s">
        <v>26</v>
      </c>
      <c r="R31">
        <v>1</v>
      </c>
      <c r="S31" t="s">
        <v>40</v>
      </c>
      <c r="T31" t="s">
        <v>39</v>
      </c>
      <c r="U31" t="s">
        <v>28</v>
      </c>
      <c r="V31">
        <v>1</v>
      </c>
      <c r="AA31">
        <v>1</v>
      </c>
      <c r="AB31">
        <v>1</v>
      </c>
    </row>
    <row r="32" spans="1:54" x14ac:dyDescent="0.2">
      <c r="A32" s="3">
        <v>41791</v>
      </c>
      <c r="B32" s="5" t="s">
        <v>22</v>
      </c>
      <c r="C32" s="5">
        <v>5.4169999999999998</v>
      </c>
      <c r="D32" s="5" t="s">
        <v>63</v>
      </c>
      <c r="E32" s="5" t="s">
        <v>23</v>
      </c>
      <c r="F32" s="5" t="s">
        <v>65</v>
      </c>
      <c r="G32" s="5" t="s">
        <v>66</v>
      </c>
      <c r="H32" s="5">
        <v>14</v>
      </c>
      <c r="I32">
        <v>20</v>
      </c>
      <c r="J32" s="5" t="s">
        <v>128</v>
      </c>
      <c r="K32" s="5" t="s">
        <v>111</v>
      </c>
      <c r="L32">
        <v>6</v>
      </c>
      <c r="M32" s="5">
        <v>9.1</v>
      </c>
      <c r="N32" s="5">
        <v>0</v>
      </c>
      <c r="O32" t="s">
        <v>120</v>
      </c>
      <c r="P32" t="s">
        <v>123</v>
      </c>
      <c r="Q32" t="s">
        <v>26</v>
      </c>
      <c r="R32">
        <v>6</v>
      </c>
      <c r="S32" t="s">
        <v>40</v>
      </c>
      <c r="T32" t="s">
        <v>39</v>
      </c>
      <c r="U32" t="s">
        <v>33</v>
      </c>
      <c r="X32">
        <v>1</v>
      </c>
    </row>
    <row r="33" spans="1:52" x14ac:dyDescent="0.2">
      <c r="A33" s="3">
        <v>41791</v>
      </c>
      <c r="B33" s="5" t="s">
        <v>22</v>
      </c>
      <c r="C33" s="5">
        <v>5.4169999999999998</v>
      </c>
      <c r="D33" s="5" t="s">
        <v>63</v>
      </c>
      <c r="E33" s="5" t="s">
        <v>23</v>
      </c>
      <c r="F33" s="5" t="s">
        <v>65</v>
      </c>
      <c r="G33" s="5" t="s">
        <v>66</v>
      </c>
      <c r="H33" s="5">
        <v>14</v>
      </c>
      <c r="I33">
        <v>20</v>
      </c>
      <c r="J33" s="5" t="s">
        <v>128</v>
      </c>
      <c r="K33" s="5" t="s">
        <v>112</v>
      </c>
      <c r="L33">
        <v>1</v>
      </c>
      <c r="M33" s="5">
        <v>1.9</v>
      </c>
      <c r="N33" s="5">
        <v>0</v>
      </c>
      <c r="O33" t="s">
        <v>120</v>
      </c>
      <c r="P33" t="s">
        <v>121</v>
      </c>
      <c r="Q33" t="s">
        <v>26</v>
      </c>
      <c r="R33">
        <v>1</v>
      </c>
      <c r="S33" t="s">
        <v>40</v>
      </c>
      <c r="T33" t="s">
        <v>39</v>
      </c>
      <c r="U33" t="s">
        <v>33</v>
      </c>
      <c r="X33">
        <v>1</v>
      </c>
    </row>
    <row r="34" spans="1:52" x14ac:dyDescent="0.2">
      <c r="A34" s="3">
        <v>41791</v>
      </c>
      <c r="B34" s="5" t="s">
        <v>22</v>
      </c>
      <c r="C34" s="5">
        <v>5.4169999999999998</v>
      </c>
      <c r="D34" s="5" t="s">
        <v>63</v>
      </c>
      <c r="E34" s="5" t="s">
        <v>23</v>
      </c>
      <c r="F34" s="5" t="s">
        <v>65</v>
      </c>
      <c r="G34" s="5" t="s">
        <v>66</v>
      </c>
      <c r="H34" s="5">
        <v>14</v>
      </c>
      <c r="I34">
        <v>20</v>
      </c>
      <c r="J34" s="5" t="s">
        <v>128</v>
      </c>
      <c r="K34" s="5" t="s">
        <v>113</v>
      </c>
      <c r="L34">
        <v>1</v>
      </c>
      <c r="M34" s="5">
        <v>0.5</v>
      </c>
      <c r="N34" s="5">
        <v>0</v>
      </c>
      <c r="O34" t="s">
        <v>120</v>
      </c>
      <c r="P34" t="s">
        <v>130</v>
      </c>
      <c r="Q34" t="s">
        <v>39</v>
      </c>
      <c r="R34">
        <v>1</v>
      </c>
      <c r="S34" t="s">
        <v>132</v>
      </c>
      <c r="T34" t="s">
        <v>39</v>
      </c>
      <c r="U34" t="s">
        <v>33</v>
      </c>
      <c r="V34">
        <v>1</v>
      </c>
      <c r="W34">
        <v>1</v>
      </c>
      <c r="X34">
        <v>1</v>
      </c>
    </row>
    <row r="35" spans="1:52" x14ac:dyDescent="0.2">
      <c r="A35" s="3">
        <v>41791</v>
      </c>
      <c r="B35" s="5" t="s">
        <v>22</v>
      </c>
      <c r="C35" s="5">
        <v>5.4169999999999998</v>
      </c>
      <c r="D35" s="5" t="s">
        <v>63</v>
      </c>
      <c r="E35" s="5" t="s">
        <v>23</v>
      </c>
      <c r="F35" s="5" t="s">
        <v>65</v>
      </c>
      <c r="G35" s="5" t="s">
        <v>66</v>
      </c>
      <c r="H35" s="5">
        <v>14</v>
      </c>
      <c r="I35">
        <v>20</v>
      </c>
      <c r="J35" s="5" t="s">
        <v>128</v>
      </c>
      <c r="K35" s="5" t="s">
        <v>114</v>
      </c>
      <c r="L35">
        <v>2</v>
      </c>
      <c r="M35" s="5">
        <v>1.2</v>
      </c>
      <c r="N35" s="5">
        <v>0</v>
      </c>
      <c r="O35" t="s">
        <v>120</v>
      </c>
      <c r="P35" t="s">
        <v>130</v>
      </c>
      <c r="Q35" t="s">
        <v>26</v>
      </c>
      <c r="R35">
        <v>2</v>
      </c>
      <c r="S35" t="s">
        <v>40</v>
      </c>
      <c r="T35" t="s">
        <v>39</v>
      </c>
      <c r="U35" t="s">
        <v>33</v>
      </c>
      <c r="X35">
        <v>1</v>
      </c>
    </row>
    <row r="36" spans="1:52" x14ac:dyDescent="0.2">
      <c r="A36" s="3">
        <v>41791</v>
      </c>
      <c r="B36" s="5" t="s">
        <v>22</v>
      </c>
      <c r="C36" s="5">
        <v>5.4169999999999998</v>
      </c>
      <c r="D36" s="5" t="s">
        <v>63</v>
      </c>
      <c r="E36" s="5" t="s">
        <v>23</v>
      </c>
      <c r="F36" s="5" t="s">
        <v>65</v>
      </c>
      <c r="G36" s="5" t="s">
        <v>66</v>
      </c>
      <c r="H36" s="5">
        <v>14</v>
      </c>
      <c r="I36">
        <v>20</v>
      </c>
      <c r="J36" s="5" t="s">
        <v>128</v>
      </c>
      <c r="K36" s="5" t="s">
        <v>115</v>
      </c>
      <c r="L36">
        <v>3</v>
      </c>
      <c r="M36" s="5">
        <v>0.8</v>
      </c>
      <c r="N36" s="5">
        <v>0</v>
      </c>
      <c r="O36" t="s">
        <v>120</v>
      </c>
      <c r="P36" t="s">
        <v>127</v>
      </c>
      <c r="Q36" t="s">
        <v>26</v>
      </c>
      <c r="R36">
        <v>3</v>
      </c>
      <c r="S36" t="s">
        <v>40</v>
      </c>
      <c r="T36" t="s">
        <v>39</v>
      </c>
      <c r="U36" t="s">
        <v>33</v>
      </c>
      <c r="X36">
        <v>1</v>
      </c>
    </row>
    <row r="37" spans="1:52" x14ac:dyDescent="0.2">
      <c r="A37" s="3">
        <v>41791</v>
      </c>
      <c r="B37" s="5" t="s">
        <v>22</v>
      </c>
      <c r="C37" s="5">
        <v>5.4169999999999998</v>
      </c>
      <c r="D37" s="5" t="s">
        <v>63</v>
      </c>
      <c r="E37" s="5" t="s">
        <v>23</v>
      </c>
      <c r="F37" s="5" t="s">
        <v>65</v>
      </c>
      <c r="G37" s="5" t="s">
        <v>66</v>
      </c>
      <c r="H37" s="5">
        <v>14</v>
      </c>
      <c r="I37">
        <v>20</v>
      </c>
      <c r="J37" s="5" t="s">
        <v>128</v>
      </c>
      <c r="K37" s="5" t="s">
        <v>116</v>
      </c>
      <c r="L37">
        <v>2</v>
      </c>
      <c r="M37" s="5">
        <v>1.3</v>
      </c>
      <c r="N37" s="5">
        <v>0</v>
      </c>
      <c r="O37" t="s">
        <v>120</v>
      </c>
      <c r="P37" t="s">
        <v>62</v>
      </c>
      <c r="Q37" t="s">
        <v>26</v>
      </c>
      <c r="R37">
        <v>2</v>
      </c>
      <c r="S37" t="s">
        <v>40</v>
      </c>
      <c r="T37" t="s">
        <v>39</v>
      </c>
      <c r="U37" t="s">
        <v>33</v>
      </c>
      <c r="W37">
        <v>1</v>
      </c>
      <c r="X37">
        <v>1</v>
      </c>
    </row>
    <row r="38" spans="1:52" x14ac:dyDescent="0.2">
      <c r="A38" s="3">
        <v>41791</v>
      </c>
      <c r="B38" s="5" t="s">
        <v>22</v>
      </c>
      <c r="C38" s="5">
        <v>5.4169999999999998</v>
      </c>
      <c r="D38" s="5" t="s">
        <v>63</v>
      </c>
      <c r="E38" s="5" t="s">
        <v>23</v>
      </c>
      <c r="F38" s="5" t="s">
        <v>65</v>
      </c>
      <c r="G38" s="5" t="s">
        <v>66</v>
      </c>
      <c r="H38" s="5">
        <v>14</v>
      </c>
      <c r="I38">
        <v>20</v>
      </c>
      <c r="J38" s="5" t="s">
        <v>128</v>
      </c>
      <c r="K38" s="5" t="s">
        <v>117</v>
      </c>
      <c r="L38">
        <v>1</v>
      </c>
      <c r="M38" s="5">
        <v>1.2</v>
      </c>
      <c r="N38" s="5">
        <v>0</v>
      </c>
      <c r="O38" t="s">
        <v>120</v>
      </c>
      <c r="P38" t="s">
        <v>131</v>
      </c>
      <c r="Q38" t="s">
        <v>26</v>
      </c>
      <c r="R38">
        <v>1</v>
      </c>
      <c r="S38" t="s">
        <v>40</v>
      </c>
      <c r="T38" t="s">
        <v>39</v>
      </c>
      <c r="U38" t="s">
        <v>33</v>
      </c>
      <c r="X38">
        <v>1</v>
      </c>
    </row>
    <row r="39" spans="1:52" x14ac:dyDescent="0.2">
      <c r="A39" s="3">
        <v>41791</v>
      </c>
      <c r="B39" s="5" t="s">
        <v>22</v>
      </c>
      <c r="C39" s="5">
        <v>5.4169999999999998</v>
      </c>
      <c r="D39" s="5" t="s">
        <v>63</v>
      </c>
      <c r="E39" s="5" t="s">
        <v>23</v>
      </c>
      <c r="F39" s="5" t="s">
        <v>65</v>
      </c>
      <c r="G39" s="5" t="s">
        <v>66</v>
      </c>
      <c r="H39" s="5">
        <v>14</v>
      </c>
      <c r="I39">
        <v>20</v>
      </c>
      <c r="J39" s="5" t="s">
        <v>128</v>
      </c>
      <c r="K39" s="5" t="s">
        <v>118</v>
      </c>
      <c r="L39">
        <v>1</v>
      </c>
      <c r="M39" s="5">
        <v>0.2</v>
      </c>
      <c r="N39" s="5">
        <v>0</v>
      </c>
      <c r="O39" t="s">
        <v>120</v>
      </c>
      <c r="P39" t="s">
        <v>133</v>
      </c>
      <c r="Q39" t="s">
        <v>26</v>
      </c>
      <c r="R39">
        <v>1</v>
      </c>
      <c r="S39" t="s">
        <v>40</v>
      </c>
      <c r="T39" t="s">
        <v>39</v>
      </c>
      <c r="U39" t="s">
        <v>33</v>
      </c>
      <c r="V39">
        <v>1</v>
      </c>
      <c r="X39">
        <v>1</v>
      </c>
    </row>
    <row r="40" spans="1:52" x14ac:dyDescent="0.2">
      <c r="A40" s="3">
        <v>41791</v>
      </c>
      <c r="B40" s="5" t="s">
        <v>22</v>
      </c>
      <c r="C40" s="5">
        <v>5.4169999999999998</v>
      </c>
      <c r="D40" s="5" t="s">
        <v>63</v>
      </c>
      <c r="E40" s="5" t="s">
        <v>23</v>
      </c>
      <c r="F40" s="5" t="s">
        <v>65</v>
      </c>
      <c r="G40" s="5" t="s">
        <v>66</v>
      </c>
      <c r="H40" s="5">
        <v>14</v>
      </c>
      <c r="I40">
        <v>20</v>
      </c>
      <c r="J40" s="5" t="s">
        <v>128</v>
      </c>
      <c r="K40" s="5" t="s">
        <v>119</v>
      </c>
      <c r="L40">
        <v>0</v>
      </c>
      <c r="M40">
        <f>SUM(AV40:BE40)</f>
        <v>7.6999999999999993</v>
      </c>
      <c r="N40" s="5">
        <f>SUM(AL40:AU40)</f>
        <v>7</v>
      </c>
      <c r="O40" t="s">
        <v>120</v>
      </c>
      <c r="P40" t="s">
        <v>124</v>
      </c>
      <c r="Q40" t="s">
        <v>26</v>
      </c>
      <c r="R40">
        <f>N40</f>
        <v>7</v>
      </c>
      <c r="S40" t="s">
        <v>32</v>
      </c>
      <c r="T40" t="s">
        <v>32</v>
      </c>
      <c r="U40" t="s">
        <v>33</v>
      </c>
      <c r="AK40" t="s">
        <v>34</v>
      </c>
      <c r="AM40">
        <v>5</v>
      </c>
      <c r="AN40">
        <v>1</v>
      </c>
      <c r="AO40">
        <v>1</v>
      </c>
      <c r="AV40">
        <v>3.4</v>
      </c>
      <c r="AW40">
        <v>3.4</v>
      </c>
      <c r="AX40">
        <v>0.6</v>
      </c>
      <c r="AY40">
        <v>0.3</v>
      </c>
    </row>
    <row r="41" spans="1:52" x14ac:dyDescent="0.2">
      <c r="A41" s="3">
        <v>41791</v>
      </c>
      <c r="B41" s="5" t="s">
        <v>22</v>
      </c>
      <c r="C41" s="5">
        <v>5.4169999999999998</v>
      </c>
      <c r="D41" s="5" t="s">
        <v>63</v>
      </c>
      <c r="E41" s="5" t="s">
        <v>23</v>
      </c>
      <c r="F41" s="5" t="s">
        <v>65</v>
      </c>
      <c r="G41" s="5" t="s">
        <v>66</v>
      </c>
      <c r="H41" s="5">
        <v>14</v>
      </c>
      <c r="I41">
        <v>12</v>
      </c>
      <c r="J41" s="5" t="s">
        <v>134</v>
      </c>
      <c r="K41" s="5" t="s">
        <v>135</v>
      </c>
      <c r="L41">
        <v>1</v>
      </c>
      <c r="M41" s="5">
        <v>10.3</v>
      </c>
      <c r="N41" s="5">
        <v>0</v>
      </c>
      <c r="O41" t="s">
        <v>146</v>
      </c>
      <c r="P41" t="s">
        <v>147</v>
      </c>
      <c r="Q41" t="s">
        <v>26</v>
      </c>
      <c r="R41">
        <v>1</v>
      </c>
      <c r="S41" t="s">
        <v>40</v>
      </c>
      <c r="T41" t="s">
        <v>26</v>
      </c>
      <c r="U41" t="s">
        <v>35</v>
      </c>
      <c r="W41">
        <v>1</v>
      </c>
      <c r="Y41">
        <v>1</v>
      </c>
      <c r="AA41">
        <v>1</v>
      </c>
      <c r="AB41">
        <v>1</v>
      </c>
      <c r="AC41">
        <v>1</v>
      </c>
      <c r="AD41">
        <v>1</v>
      </c>
    </row>
    <row r="42" spans="1:52" x14ac:dyDescent="0.2">
      <c r="A42" s="3">
        <v>41791</v>
      </c>
      <c r="B42" s="5" t="s">
        <v>22</v>
      </c>
      <c r="C42" s="5">
        <v>5.4169999999999998</v>
      </c>
      <c r="D42" s="5" t="s">
        <v>63</v>
      </c>
      <c r="E42" s="5" t="s">
        <v>23</v>
      </c>
      <c r="F42" s="5" t="s">
        <v>65</v>
      </c>
      <c r="G42" s="5" t="s">
        <v>66</v>
      </c>
      <c r="H42" s="5">
        <v>14</v>
      </c>
      <c r="I42">
        <v>3</v>
      </c>
      <c r="J42" s="5" t="s">
        <v>148</v>
      </c>
      <c r="K42" s="5" t="s">
        <v>136</v>
      </c>
      <c r="L42">
        <v>1</v>
      </c>
      <c r="M42" s="5">
        <v>9.1999999999999993</v>
      </c>
      <c r="N42" s="5">
        <v>0</v>
      </c>
      <c r="O42" t="s">
        <v>146</v>
      </c>
      <c r="P42" t="s">
        <v>147</v>
      </c>
      <c r="Q42" t="s">
        <v>26</v>
      </c>
      <c r="R42">
        <v>1</v>
      </c>
      <c r="S42" t="s">
        <v>40</v>
      </c>
      <c r="T42" t="s">
        <v>26</v>
      </c>
      <c r="U42" t="s">
        <v>28</v>
      </c>
      <c r="W42">
        <v>1</v>
      </c>
      <c r="Y42">
        <v>1</v>
      </c>
      <c r="AA42">
        <v>1</v>
      </c>
      <c r="AB42">
        <v>1</v>
      </c>
      <c r="AC42">
        <v>1</v>
      </c>
      <c r="AD42">
        <v>1</v>
      </c>
    </row>
    <row r="43" spans="1:52" x14ac:dyDescent="0.2">
      <c r="A43" s="3">
        <v>41791</v>
      </c>
      <c r="B43" s="5" t="s">
        <v>22</v>
      </c>
      <c r="C43" s="5">
        <v>5.4169999999999998</v>
      </c>
      <c r="D43" s="5" t="s">
        <v>63</v>
      </c>
      <c r="E43" s="5" t="s">
        <v>23</v>
      </c>
      <c r="F43" s="5" t="s">
        <v>65</v>
      </c>
      <c r="G43" s="5" t="s">
        <v>66</v>
      </c>
      <c r="H43" s="5">
        <v>14</v>
      </c>
      <c r="I43">
        <v>3</v>
      </c>
      <c r="J43" s="5" t="s">
        <v>148</v>
      </c>
      <c r="K43" s="5" t="s">
        <v>137</v>
      </c>
      <c r="L43">
        <v>1</v>
      </c>
      <c r="M43" s="5">
        <v>17.600000000000001</v>
      </c>
      <c r="N43" s="5">
        <v>0</v>
      </c>
      <c r="O43" t="s">
        <v>146</v>
      </c>
      <c r="P43" t="s">
        <v>149</v>
      </c>
      <c r="Q43" t="s">
        <v>26</v>
      </c>
      <c r="R43">
        <v>3</v>
      </c>
      <c r="S43" t="s">
        <v>27</v>
      </c>
      <c r="T43" t="s">
        <v>26</v>
      </c>
      <c r="U43" t="s">
        <v>35</v>
      </c>
      <c r="V43">
        <v>1</v>
      </c>
      <c r="W43">
        <v>1</v>
      </c>
      <c r="AC43" t="s">
        <v>151</v>
      </c>
      <c r="AF43" t="s">
        <v>152</v>
      </c>
      <c r="AH43" t="s">
        <v>151</v>
      </c>
    </row>
    <row r="44" spans="1:52" x14ac:dyDescent="0.2">
      <c r="A44" s="3">
        <v>41791</v>
      </c>
      <c r="B44" s="5" t="s">
        <v>22</v>
      </c>
      <c r="C44" s="5">
        <v>5.4169999999999998</v>
      </c>
      <c r="D44" s="5" t="s">
        <v>63</v>
      </c>
      <c r="E44" s="5" t="s">
        <v>23</v>
      </c>
      <c r="F44" s="5" t="s">
        <v>65</v>
      </c>
      <c r="G44" s="5" t="s">
        <v>66</v>
      </c>
      <c r="H44" s="5">
        <v>14</v>
      </c>
      <c r="I44">
        <v>3</v>
      </c>
      <c r="J44" s="5" t="s">
        <v>148</v>
      </c>
      <c r="K44" s="5" t="s">
        <v>138</v>
      </c>
      <c r="L44">
        <v>0</v>
      </c>
      <c r="M44">
        <f>SUM(AV44:BE44)</f>
        <v>4.5999999999999996</v>
      </c>
      <c r="N44" s="5">
        <f>SUM(AL44:AU44)</f>
        <v>3</v>
      </c>
      <c r="O44" t="s">
        <v>31</v>
      </c>
      <c r="P44" t="s">
        <v>150</v>
      </c>
      <c r="Q44" t="s">
        <v>26</v>
      </c>
      <c r="R44">
        <f>N44</f>
        <v>3</v>
      </c>
      <c r="S44" t="s">
        <v>157</v>
      </c>
      <c r="T44" t="s">
        <v>32</v>
      </c>
      <c r="U44" t="s">
        <v>33</v>
      </c>
      <c r="AK44" t="s">
        <v>34</v>
      </c>
      <c r="AM44">
        <v>1</v>
      </c>
      <c r="AN44">
        <v>2</v>
      </c>
      <c r="AV44">
        <v>2.1</v>
      </c>
      <c r="AW44">
        <v>0.9</v>
      </c>
      <c r="AX44">
        <v>1.6</v>
      </c>
    </row>
    <row r="45" spans="1:52" x14ac:dyDescent="0.2">
      <c r="A45" s="3">
        <v>41791</v>
      </c>
      <c r="B45" s="5" t="s">
        <v>22</v>
      </c>
      <c r="C45" s="5">
        <v>5.4169999999999998</v>
      </c>
      <c r="D45" s="5" t="s">
        <v>63</v>
      </c>
      <c r="E45" s="5" t="s">
        <v>23</v>
      </c>
      <c r="F45" s="5" t="s">
        <v>65</v>
      </c>
      <c r="G45" s="5" t="s">
        <v>66</v>
      </c>
      <c r="H45" s="5">
        <v>14</v>
      </c>
      <c r="I45">
        <v>22</v>
      </c>
      <c r="J45" s="5" t="s">
        <v>153</v>
      </c>
      <c r="K45" s="5" t="s">
        <v>139</v>
      </c>
      <c r="L45">
        <v>1</v>
      </c>
      <c r="M45" s="5">
        <v>2.4</v>
      </c>
      <c r="N45" s="5">
        <v>0</v>
      </c>
      <c r="O45" t="s">
        <v>155</v>
      </c>
      <c r="P45" t="s">
        <v>154</v>
      </c>
      <c r="Q45" t="s">
        <v>26</v>
      </c>
      <c r="R45">
        <v>1</v>
      </c>
      <c r="S45" t="s">
        <v>40</v>
      </c>
      <c r="T45" t="s">
        <v>26</v>
      </c>
      <c r="U45" t="s">
        <v>35</v>
      </c>
      <c r="X45">
        <v>1</v>
      </c>
    </row>
    <row r="46" spans="1:52" x14ac:dyDescent="0.2">
      <c r="A46" s="3">
        <v>41791</v>
      </c>
      <c r="B46" s="5" t="s">
        <v>22</v>
      </c>
      <c r="C46" s="5">
        <v>5.4169999999999998</v>
      </c>
      <c r="D46" s="5" t="s">
        <v>63</v>
      </c>
      <c r="E46" s="5" t="s">
        <v>23</v>
      </c>
      <c r="F46" s="5" t="s">
        <v>65</v>
      </c>
      <c r="G46" s="5" t="s">
        <v>66</v>
      </c>
      <c r="H46" s="5">
        <v>14</v>
      </c>
      <c r="I46">
        <v>22</v>
      </c>
      <c r="J46" s="5" t="s">
        <v>153</v>
      </c>
      <c r="K46" s="5" t="s">
        <v>140</v>
      </c>
      <c r="L46">
        <v>0</v>
      </c>
      <c r="M46">
        <f>SUM(AV46:BE46)</f>
        <v>42.099999999999994</v>
      </c>
      <c r="N46">
        <f>SUM(AL46:AU46)</f>
        <v>70</v>
      </c>
      <c r="O46" t="s">
        <v>31</v>
      </c>
      <c r="P46" t="s">
        <v>156</v>
      </c>
      <c r="Q46" t="s">
        <v>26</v>
      </c>
      <c r="R46">
        <f>N46</f>
        <v>70</v>
      </c>
      <c r="S46" t="s">
        <v>32</v>
      </c>
      <c r="T46" t="s">
        <v>39</v>
      </c>
      <c r="U46" t="s">
        <v>33</v>
      </c>
      <c r="AK46" t="s">
        <v>34</v>
      </c>
      <c r="AM46">
        <v>49</v>
      </c>
      <c r="AN46">
        <v>12</v>
      </c>
      <c r="AO46">
        <v>9</v>
      </c>
      <c r="AV46">
        <v>7.8</v>
      </c>
      <c r="AW46">
        <v>14.8</v>
      </c>
      <c r="AX46">
        <v>10.7</v>
      </c>
      <c r="AY46">
        <v>8.8000000000000007</v>
      </c>
    </row>
    <row r="47" spans="1:52" x14ac:dyDescent="0.2">
      <c r="A47" s="3">
        <v>41791</v>
      </c>
      <c r="B47" s="5" t="s">
        <v>22</v>
      </c>
      <c r="C47" s="5">
        <v>5.4169999999999998</v>
      </c>
      <c r="D47" s="5" t="s">
        <v>63</v>
      </c>
      <c r="E47" s="5" t="s">
        <v>23</v>
      </c>
      <c r="F47" s="5" t="s">
        <v>65</v>
      </c>
      <c r="G47" s="5" t="s">
        <v>66</v>
      </c>
      <c r="H47" s="5">
        <v>14</v>
      </c>
      <c r="I47">
        <v>21</v>
      </c>
      <c r="J47" s="5" t="s">
        <v>169</v>
      </c>
      <c r="K47" s="5" t="s">
        <v>141</v>
      </c>
      <c r="L47">
        <v>0</v>
      </c>
      <c r="M47">
        <f>SUM(AV47:BE47)</f>
        <v>34.1</v>
      </c>
      <c r="N47" s="5">
        <f>SUM(AL47:AU47)</f>
        <v>25</v>
      </c>
      <c r="O47" t="s">
        <v>165</v>
      </c>
      <c r="P47" t="s">
        <v>170</v>
      </c>
      <c r="Q47" t="s">
        <v>26</v>
      </c>
      <c r="R47">
        <f>SUM(AL47:AU47)</f>
        <v>25</v>
      </c>
      <c r="S47" t="s">
        <v>39</v>
      </c>
      <c r="T47" t="s">
        <v>39</v>
      </c>
      <c r="U47" t="s">
        <v>33</v>
      </c>
      <c r="AM47">
        <v>13</v>
      </c>
      <c r="AN47">
        <v>7</v>
      </c>
      <c r="AO47">
        <v>3</v>
      </c>
      <c r="AP47">
        <v>2</v>
      </c>
      <c r="AV47">
        <v>4.7</v>
      </c>
      <c r="AW47">
        <v>6.7</v>
      </c>
      <c r="AX47">
        <v>8.6</v>
      </c>
      <c r="AY47">
        <v>8.5</v>
      </c>
      <c r="AZ47">
        <v>5.6</v>
      </c>
    </row>
    <row r="48" spans="1:52" x14ac:dyDescent="0.2">
      <c r="A48" s="3">
        <v>41791</v>
      </c>
      <c r="B48" s="5" t="s">
        <v>22</v>
      </c>
      <c r="C48" s="5">
        <v>5.4169999999999998</v>
      </c>
      <c r="D48" s="5" t="s">
        <v>63</v>
      </c>
      <c r="E48" s="5" t="s">
        <v>23</v>
      </c>
      <c r="F48" s="5" t="s">
        <v>65</v>
      </c>
      <c r="G48" s="5" t="s">
        <v>66</v>
      </c>
      <c r="H48" s="5">
        <v>14</v>
      </c>
      <c r="I48">
        <v>23</v>
      </c>
      <c r="J48" s="5" t="s">
        <v>158</v>
      </c>
      <c r="K48" s="5" t="s">
        <v>141</v>
      </c>
      <c r="L48">
        <v>1</v>
      </c>
      <c r="M48" s="5">
        <v>1.1000000000000001</v>
      </c>
      <c r="N48" s="5">
        <v>0</v>
      </c>
      <c r="O48" t="s">
        <v>159</v>
      </c>
      <c r="P48" t="s">
        <v>160</v>
      </c>
      <c r="Q48" t="s">
        <v>26</v>
      </c>
      <c r="R48">
        <v>1</v>
      </c>
      <c r="S48" t="s">
        <v>39</v>
      </c>
      <c r="T48" t="s">
        <v>26</v>
      </c>
      <c r="U48" t="s">
        <v>163</v>
      </c>
      <c r="Y48">
        <v>1</v>
      </c>
    </row>
    <row r="49" spans="1:57" x14ac:dyDescent="0.2">
      <c r="A49" s="3">
        <v>41791</v>
      </c>
      <c r="B49" s="5" t="s">
        <v>22</v>
      </c>
      <c r="C49" s="5">
        <v>5.4169999999999998</v>
      </c>
      <c r="D49" s="5" t="s">
        <v>63</v>
      </c>
      <c r="E49" s="5" t="s">
        <v>23</v>
      </c>
      <c r="F49" s="5" t="s">
        <v>65</v>
      </c>
      <c r="G49" s="5" t="s">
        <v>66</v>
      </c>
      <c r="H49" s="5">
        <v>14</v>
      </c>
      <c r="I49">
        <v>23</v>
      </c>
      <c r="J49" s="5" t="s">
        <v>158</v>
      </c>
      <c r="K49" s="5" t="s">
        <v>141</v>
      </c>
      <c r="L49">
        <v>1</v>
      </c>
      <c r="M49" s="5">
        <v>2.2999999999999998</v>
      </c>
      <c r="N49" s="5">
        <v>0</v>
      </c>
      <c r="O49" t="s">
        <v>159</v>
      </c>
      <c r="P49" t="s">
        <v>167</v>
      </c>
      <c r="Q49" t="s">
        <v>26</v>
      </c>
      <c r="R49">
        <v>1</v>
      </c>
      <c r="S49" t="s">
        <v>164</v>
      </c>
      <c r="T49" t="s">
        <v>26</v>
      </c>
      <c r="U49" t="s">
        <v>163</v>
      </c>
      <c r="X49">
        <v>1</v>
      </c>
    </row>
    <row r="50" spans="1:57" x14ac:dyDescent="0.2">
      <c r="A50" s="8">
        <v>41791</v>
      </c>
      <c r="B50" s="9" t="s">
        <v>22</v>
      </c>
      <c r="C50" s="9">
        <v>5.4169999999999998</v>
      </c>
      <c r="D50" s="9" t="s">
        <v>63</v>
      </c>
      <c r="E50" s="9" t="s">
        <v>23</v>
      </c>
      <c r="F50" s="9" t="s">
        <v>65</v>
      </c>
      <c r="G50" s="9" t="s">
        <v>66</v>
      </c>
      <c r="H50" s="9">
        <v>14</v>
      </c>
      <c r="I50" s="7">
        <v>1</v>
      </c>
      <c r="J50" s="9" t="s">
        <v>171</v>
      </c>
      <c r="K50" s="9" t="s">
        <v>141</v>
      </c>
      <c r="L50" s="7" t="e">
        <f>#REF!</f>
        <v>#REF!</v>
      </c>
      <c r="M50" s="7">
        <v>103.2</v>
      </c>
      <c r="N50" s="7">
        <v>0</v>
      </c>
      <c r="O50" s="7" t="s">
        <v>172</v>
      </c>
      <c r="P50" s="7" t="s">
        <v>174</v>
      </c>
      <c r="Q50" s="7" t="s">
        <v>26</v>
      </c>
      <c r="R50" s="7">
        <v>10</v>
      </c>
      <c r="S50" s="7" t="s">
        <v>39</v>
      </c>
      <c r="T50" s="7" t="s">
        <v>26</v>
      </c>
      <c r="U50" s="7" t="s">
        <v>163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/>
      <c r="AD50" s="7"/>
      <c r="AE50" s="7">
        <v>1</v>
      </c>
      <c r="AF50" s="7">
        <v>1</v>
      </c>
      <c r="AG50" s="7">
        <v>1</v>
      </c>
      <c r="AH50" s="7">
        <v>1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1:57" x14ac:dyDescent="0.2">
      <c r="A51" s="3">
        <v>41791</v>
      </c>
      <c r="B51" s="5" t="s">
        <v>22</v>
      </c>
      <c r="C51" s="5">
        <v>5.4169999999999998</v>
      </c>
      <c r="D51" s="5" t="s">
        <v>63</v>
      </c>
      <c r="E51" s="5" t="s">
        <v>23</v>
      </c>
      <c r="F51" s="5" t="s">
        <v>65</v>
      </c>
      <c r="G51" s="5" t="s">
        <v>66</v>
      </c>
      <c r="H51" s="5">
        <v>14</v>
      </c>
      <c r="I51">
        <v>1</v>
      </c>
      <c r="J51" s="5" t="s">
        <v>171</v>
      </c>
      <c r="K51" s="5" t="s">
        <v>142</v>
      </c>
      <c r="L51">
        <v>0</v>
      </c>
      <c r="M51">
        <f>SUM(AV51:BE51)</f>
        <v>237.6</v>
      </c>
      <c r="N51">
        <f>SUM(AL51:AU51)</f>
        <v>108</v>
      </c>
      <c r="O51" t="s">
        <v>31</v>
      </c>
      <c r="P51" t="s">
        <v>173</v>
      </c>
      <c r="Q51" t="s">
        <v>26</v>
      </c>
      <c r="R51">
        <f>N51</f>
        <v>108</v>
      </c>
      <c r="S51" t="s">
        <v>32</v>
      </c>
      <c r="T51" t="s">
        <v>32</v>
      </c>
      <c r="U51" t="s">
        <v>33</v>
      </c>
      <c r="AK51" t="s">
        <v>34</v>
      </c>
      <c r="AM51">
        <v>64</v>
      </c>
      <c r="AN51">
        <v>22</v>
      </c>
      <c r="AO51" s="7">
        <v>11</v>
      </c>
      <c r="AP51" s="7">
        <v>6</v>
      </c>
      <c r="AQ51">
        <v>4</v>
      </c>
      <c r="AR51">
        <v>1</v>
      </c>
      <c r="AV51">
        <v>26.3</v>
      </c>
      <c r="AW51">
        <v>48.8</v>
      </c>
      <c r="AX51">
        <f>36.3+6.4</f>
        <v>42.699999999999996</v>
      </c>
      <c r="AY51">
        <f>3.7+36.6</f>
        <v>40.300000000000004</v>
      </c>
      <c r="AZ51">
        <v>37.1</v>
      </c>
      <c r="BA51">
        <v>30.4</v>
      </c>
      <c r="BB51">
        <v>12</v>
      </c>
    </row>
    <row r="52" spans="1:57" x14ac:dyDescent="0.2">
      <c r="A52" s="3">
        <v>41791</v>
      </c>
      <c r="B52" s="5" t="s">
        <v>22</v>
      </c>
      <c r="C52" s="5">
        <v>5.4169999999999998</v>
      </c>
      <c r="D52" s="5" t="s">
        <v>63</v>
      </c>
      <c r="E52" s="5" t="s">
        <v>23</v>
      </c>
      <c r="F52" s="5" t="s">
        <v>65</v>
      </c>
      <c r="G52" s="5" t="s">
        <v>66</v>
      </c>
      <c r="H52" s="5">
        <v>14</v>
      </c>
      <c r="I52">
        <v>23</v>
      </c>
      <c r="J52" s="5" t="s">
        <v>158</v>
      </c>
      <c r="K52" s="5" t="s">
        <v>142</v>
      </c>
      <c r="L52">
        <v>2</v>
      </c>
      <c r="M52" s="5">
        <v>2.2000000000000002</v>
      </c>
      <c r="N52" s="5">
        <v>0</v>
      </c>
      <c r="O52" t="s">
        <v>159</v>
      </c>
      <c r="P52" t="s">
        <v>168</v>
      </c>
      <c r="Q52" t="s">
        <v>26</v>
      </c>
      <c r="R52">
        <v>2</v>
      </c>
      <c r="S52" t="s">
        <v>164</v>
      </c>
      <c r="T52" t="s">
        <v>26</v>
      </c>
      <c r="U52" t="s">
        <v>163</v>
      </c>
      <c r="Y52">
        <v>1</v>
      </c>
    </row>
    <row r="53" spans="1:57" x14ac:dyDescent="0.2">
      <c r="A53" s="3">
        <v>41791</v>
      </c>
      <c r="B53" s="5" t="s">
        <v>22</v>
      </c>
      <c r="C53" s="5">
        <v>5.4169999999999998</v>
      </c>
      <c r="D53" s="5" t="s">
        <v>63</v>
      </c>
      <c r="E53" s="5" t="s">
        <v>23</v>
      </c>
      <c r="F53" s="5" t="s">
        <v>65</v>
      </c>
      <c r="G53" s="5" t="s">
        <v>66</v>
      </c>
      <c r="H53" s="5">
        <v>14</v>
      </c>
      <c r="I53">
        <v>2</v>
      </c>
      <c r="J53" s="5" t="s">
        <v>176</v>
      </c>
      <c r="K53" s="5" t="s">
        <v>143</v>
      </c>
      <c r="L53">
        <v>0.5</v>
      </c>
      <c r="M53" s="5">
        <v>26.3</v>
      </c>
      <c r="N53" s="5">
        <v>0</v>
      </c>
      <c r="O53" t="s">
        <v>172</v>
      </c>
      <c r="P53" t="s">
        <v>175</v>
      </c>
      <c r="Q53" t="s">
        <v>26</v>
      </c>
      <c r="R53">
        <v>2</v>
      </c>
      <c r="S53" t="s">
        <v>26</v>
      </c>
      <c r="T53" t="s">
        <v>26</v>
      </c>
      <c r="U53" t="s">
        <v>35</v>
      </c>
      <c r="X53">
        <v>1</v>
      </c>
      <c r="Y53">
        <v>1</v>
      </c>
      <c r="AA53">
        <v>1</v>
      </c>
      <c r="AB53">
        <v>1</v>
      </c>
    </row>
    <row r="54" spans="1:57" s="7" customFormat="1" x14ac:dyDescent="0.2">
      <c r="A54" s="3">
        <v>41791</v>
      </c>
      <c r="B54" s="5" t="s">
        <v>22</v>
      </c>
      <c r="C54" s="5">
        <v>5.4169999999999998</v>
      </c>
      <c r="D54" s="5" t="s">
        <v>63</v>
      </c>
      <c r="E54" s="5" t="s">
        <v>23</v>
      </c>
      <c r="F54" s="5" t="s">
        <v>65</v>
      </c>
      <c r="G54" s="5" t="s">
        <v>66</v>
      </c>
      <c r="H54" s="5">
        <v>14</v>
      </c>
      <c r="I54">
        <v>23</v>
      </c>
      <c r="J54" s="5" t="s">
        <v>158</v>
      </c>
      <c r="K54" s="5" t="s">
        <v>143</v>
      </c>
      <c r="L54">
        <v>1</v>
      </c>
      <c r="M54" s="5">
        <v>4.8</v>
      </c>
      <c r="N54" s="5">
        <v>0</v>
      </c>
      <c r="O54" t="s">
        <v>159</v>
      </c>
      <c r="P54" t="s">
        <v>161</v>
      </c>
      <c r="Q54" t="s">
        <v>26</v>
      </c>
      <c r="R54">
        <v>1</v>
      </c>
      <c r="S54" t="s">
        <v>26</v>
      </c>
      <c r="T54" t="s">
        <v>26</v>
      </c>
      <c r="U54" t="s">
        <v>163</v>
      </c>
      <c r="V54"/>
      <c r="W54"/>
      <c r="X54"/>
      <c r="Y54">
        <v>1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x14ac:dyDescent="0.2">
      <c r="A55" s="3">
        <v>41791</v>
      </c>
      <c r="B55" s="5" t="s">
        <v>22</v>
      </c>
      <c r="C55" s="5">
        <v>5.4169999999999998</v>
      </c>
      <c r="D55" s="5" t="s">
        <v>63</v>
      </c>
      <c r="E55" s="5" t="s">
        <v>23</v>
      </c>
      <c r="F55" s="5" t="s">
        <v>65</v>
      </c>
      <c r="G55" s="5" t="s">
        <v>66</v>
      </c>
      <c r="H55" s="5">
        <v>14</v>
      </c>
      <c r="I55">
        <v>2</v>
      </c>
      <c r="J55" s="5" t="s">
        <v>176</v>
      </c>
      <c r="K55" s="5" t="s">
        <v>144</v>
      </c>
      <c r="L55">
        <v>0.5</v>
      </c>
      <c r="M55" s="5">
        <v>10.1</v>
      </c>
      <c r="N55" s="5">
        <v>0</v>
      </c>
      <c r="O55" t="s">
        <v>172</v>
      </c>
      <c r="P55" t="s">
        <v>175</v>
      </c>
      <c r="Q55" t="s">
        <v>26</v>
      </c>
      <c r="R55">
        <v>3</v>
      </c>
      <c r="S55" t="s">
        <v>27</v>
      </c>
      <c r="T55" t="s">
        <v>26</v>
      </c>
      <c r="U55" t="s">
        <v>28</v>
      </c>
      <c r="Y55">
        <v>1</v>
      </c>
      <c r="Z55">
        <v>1</v>
      </c>
      <c r="AA55">
        <v>1</v>
      </c>
      <c r="AB55">
        <v>1</v>
      </c>
    </row>
    <row r="56" spans="1:57" x14ac:dyDescent="0.2">
      <c r="A56" s="3">
        <v>41791</v>
      </c>
      <c r="B56" s="5" t="s">
        <v>22</v>
      </c>
      <c r="C56" s="5">
        <v>5.4169999999999998</v>
      </c>
      <c r="D56" s="5" t="s">
        <v>63</v>
      </c>
      <c r="E56" s="5" t="s">
        <v>23</v>
      </c>
      <c r="F56" s="5" t="s">
        <v>65</v>
      </c>
      <c r="G56" s="5" t="s">
        <v>66</v>
      </c>
      <c r="H56" s="5">
        <v>14</v>
      </c>
      <c r="I56">
        <v>23</v>
      </c>
      <c r="J56" s="5" t="s">
        <v>158</v>
      </c>
      <c r="K56" s="5" t="s">
        <v>144</v>
      </c>
      <c r="L56">
        <v>2</v>
      </c>
      <c r="M56" s="5">
        <v>6.3</v>
      </c>
      <c r="N56" s="5">
        <v>0</v>
      </c>
      <c r="O56" t="s">
        <v>159</v>
      </c>
      <c r="P56" t="s">
        <v>162</v>
      </c>
      <c r="Q56" t="s">
        <v>26</v>
      </c>
      <c r="R56">
        <v>3</v>
      </c>
      <c r="S56" t="s">
        <v>26</v>
      </c>
      <c r="T56" t="s">
        <v>26</v>
      </c>
      <c r="U56" t="s">
        <v>163</v>
      </c>
      <c r="Y56">
        <v>1</v>
      </c>
    </row>
    <row r="57" spans="1:57" x14ac:dyDescent="0.2">
      <c r="A57" s="3">
        <v>41791</v>
      </c>
      <c r="B57" s="5" t="s">
        <v>22</v>
      </c>
      <c r="C57" s="5">
        <v>5.4169999999999998</v>
      </c>
      <c r="D57" s="5" t="s">
        <v>63</v>
      </c>
      <c r="E57" s="5" t="s">
        <v>23</v>
      </c>
      <c r="F57" s="5" t="s">
        <v>65</v>
      </c>
      <c r="G57" s="5" t="s">
        <v>66</v>
      </c>
      <c r="H57" s="5">
        <v>14</v>
      </c>
      <c r="I57">
        <v>23</v>
      </c>
      <c r="J57" s="5" t="s">
        <v>158</v>
      </c>
      <c r="K57" s="5" t="s">
        <v>145</v>
      </c>
      <c r="L57">
        <v>0</v>
      </c>
      <c r="M57">
        <f>SUM(AV57:BE57)</f>
        <v>22.1</v>
      </c>
      <c r="N57">
        <f>SUM(AL57:AU57)</f>
        <v>17</v>
      </c>
      <c r="O57" t="s">
        <v>31</v>
      </c>
      <c r="P57" t="s">
        <v>166</v>
      </c>
      <c r="Q57" t="s">
        <v>26</v>
      </c>
      <c r="R57">
        <f>N57</f>
        <v>17</v>
      </c>
      <c r="S57" t="s">
        <v>32</v>
      </c>
      <c r="T57" t="s">
        <v>32</v>
      </c>
      <c r="U57" t="s">
        <v>33</v>
      </c>
      <c r="AK57" t="s">
        <v>34</v>
      </c>
      <c r="AM57">
        <v>16</v>
      </c>
      <c r="AN57">
        <v>1</v>
      </c>
      <c r="AV57">
        <v>11.9</v>
      </c>
      <c r="AW57">
        <v>9.6999999999999993</v>
      </c>
      <c r="AX57">
        <v>0.5</v>
      </c>
    </row>
    <row r="58" spans="1:57" x14ac:dyDescent="0.2">
      <c r="K58" s="5"/>
    </row>
  </sheetData>
  <sortState ref="A3:BX58">
    <sortCondition ref="K3:K58"/>
  </sortState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1640625" bestFit="1" customWidth="1"/>
    <col min="2" max="2" width="5.1640625" bestFit="1" customWidth="1"/>
    <col min="3" max="3" width="5.33203125" bestFit="1" customWidth="1"/>
    <col min="4" max="4" width="38.5" bestFit="1" customWidth="1"/>
    <col min="5" max="5" width="13" bestFit="1" customWidth="1"/>
    <col min="6" max="6" width="28" bestFit="1" customWidth="1"/>
    <col min="7" max="7" width="20.6640625" bestFit="1" customWidth="1"/>
    <col min="8" max="8" width="15.83203125" bestFit="1" customWidth="1"/>
    <col min="9" max="9" width="23.83203125" bestFit="1" customWidth="1"/>
    <col min="10" max="10" width="20.83203125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19.664062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30" width="2.1640625" bestFit="1" customWidth="1"/>
    <col min="31" max="36" width="3.1640625" bestFit="1" customWidth="1"/>
    <col min="37" max="37" width="7.83203125" bestFit="1" customWidth="1"/>
    <col min="38" max="38" width="8.1640625" bestFit="1" customWidth="1"/>
    <col min="39" max="46" width="2.1640625" bestFit="1" customWidth="1"/>
    <col min="47" max="47" width="3.1640625" bestFit="1" customWidth="1"/>
    <col min="48" max="48" width="8.6640625" bestFit="1" customWidth="1"/>
    <col min="49" max="50" width="4.33203125" bestFit="1" customWidth="1"/>
    <col min="51" max="56" width="2.16406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74685</v>
      </c>
      <c r="B2" t="s">
        <v>22</v>
      </c>
      <c r="C2">
        <v>5016</v>
      </c>
      <c r="D2" t="s">
        <v>257</v>
      </c>
      <c r="E2" t="s">
        <v>258</v>
      </c>
      <c r="F2" t="s">
        <v>259</v>
      </c>
      <c r="G2">
        <v>27</v>
      </c>
      <c r="H2">
        <v>23</v>
      </c>
      <c r="I2">
        <v>23</v>
      </c>
      <c r="J2" t="s">
        <v>176</v>
      </c>
      <c r="K2" t="s">
        <v>260</v>
      </c>
      <c r="L2">
        <v>0.5</v>
      </c>
      <c r="M2">
        <v>6.4</v>
      </c>
      <c r="N2">
        <v>0</v>
      </c>
      <c r="O2" t="s">
        <v>172</v>
      </c>
      <c r="P2" t="s">
        <v>175</v>
      </c>
      <c r="Q2" t="s">
        <v>26</v>
      </c>
      <c r="R2">
        <v>2</v>
      </c>
      <c r="S2" t="s">
        <v>27</v>
      </c>
      <c r="T2" t="s">
        <v>26</v>
      </c>
      <c r="U2" t="s">
        <v>28</v>
      </c>
      <c r="V2">
        <v>1</v>
      </c>
      <c r="W2">
        <v>1</v>
      </c>
      <c r="AA2">
        <v>1</v>
      </c>
      <c r="AB2">
        <v>1</v>
      </c>
    </row>
    <row r="3" spans="1:57" x14ac:dyDescent="0.2">
      <c r="A3" s="3">
        <v>74685</v>
      </c>
      <c r="B3" t="s">
        <v>22</v>
      </c>
      <c r="C3">
        <v>5016</v>
      </c>
      <c r="D3" t="s">
        <v>257</v>
      </c>
      <c r="E3" t="s">
        <v>258</v>
      </c>
      <c r="F3" t="s">
        <v>259</v>
      </c>
      <c r="G3">
        <v>27</v>
      </c>
      <c r="H3">
        <v>23</v>
      </c>
      <c r="I3">
        <v>23</v>
      </c>
      <c r="J3" t="s">
        <v>176</v>
      </c>
      <c r="K3" t="s">
        <v>261</v>
      </c>
      <c r="L3">
        <v>0.5</v>
      </c>
      <c r="M3" t="s">
        <v>263</v>
      </c>
      <c r="N3">
        <v>0</v>
      </c>
      <c r="O3" t="s">
        <v>172</v>
      </c>
      <c r="P3" t="s">
        <v>175</v>
      </c>
      <c r="Q3" t="s">
        <v>26</v>
      </c>
      <c r="R3">
        <v>2</v>
      </c>
      <c r="S3" t="s">
        <v>39</v>
      </c>
      <c r="T3" t="s">
        <v>26</v>
      </c>
      <c r="U3" t="s">
        <v>35</v>
      </c>
      <c r="V3">
        <v>1</v>
      </c>
      <c r="AA3">
        <v>1</v>
      </c>
      <c r="AB3">
        <v>1</v>
      </c>
    </row>
    <row r="4" spans="1:57" x14ac:dyDescent="0.2">
      <c r="A4" s="3">
        <v>74685</v>
      </c>
      <c r="B4" t="s">
        <v>22</v>
      </c>
      <c r="C4">
        <v>5016</v>
      </c>
      <c r="D4" t="s">
        <v>257</v>
      </c>
      <c r="E4" t="s">
        <v>258</v>
      </c>
      <c r="F4" t="s">
        <v>259</v>
      </c>
      <c r="G4">
        <v>27</v>
      </c>
      <c r="H4">
        <v>23</v>
      </c>
      <c r="I4">
        <v>23</v>
      </c>
      <c r="J4" t="s">
        <v>176</v>
      </c>
      <c r="K4" t="s">
        <v>262</v>
      </c>
      <c r="L4">
        <v>0</v>
      </c>
      <c r="M4">
        <f>SUM(AV4:BE4)</f>
        <v>4</v>
      </c>
      <c r="N4">
        <f>SUM(AL4:AU4)</f>
        <v>6</v>
      </c>
      <c r="O4" t="s">
        <v>31</v>
      </c>
      <c r="P4" t="s">
        <v>264</v>
      </c>
      <c r="Q4" t="s">
        <v>26</v>
      </c>
      <c r="R4">
        <f>N4</f>
        <v>6</v>
      </c>
      <c r="S4" t="s">
        <v>32</v>
      </c>
      <c r="T4" t="s">
        <v>39</v>
      </c>
      <c r="U4" t="s">
        <v>33</v>
      </c>
      <c r="AM4">
        <v>5</v>
      </c>
      <c r="AN4">
        <v>1</v>
      </c>
      <c r="AV4">
        <v>0.4</v>
      </c>
      <c r="AW4">
        <v>3.1</v>
      </c>
      <c r="AX4">
        <v>0.5</v>
      </c>
    </row>
    <row r="5" spans="1:57" x14ac:dyDescent="0.2">
      <c r="A5" s="3">
        <v>74685</v>
      </c>
      <c r="B5" t="s">
        <v>22</v>
      </c>
      <c r="C5">
        <v>5016</v>
      </c>
      <c r="D5" t="s">
        <v>257</v>
      </c>
      <c r="E5" t="s">
        <v>258</v>
      </c>
      <c r="F5" t="s">
        <v>259</v>
      </c>
      <c r="G5">
        <v>27</v>
      </c>
      <c r="H5">
        <v>23</v>
      </c>
      <c r="I5" t="s">
        <v>265</v>
      </c>
      <c r="J5" t="s">
        <v>266</v>
      </c>
      <c r="K5" t="s">
        <v>267</v>
      </c>
      <c r="L5">
        <v>1</v>
      </c>
      <c r="M5">
        <v>1.4</v>
      </c>
      <c r="N5">
        <v>0</v>
      </c>
      <c r="O5" t="s">
        <v>146</v>
      </c>
      <c r="P5" t="s">
        <v>147</v>
      </c>
      <c r="Q5" t="s">
        <v>26</v>
      </c>
      <c r="R5">
        <v>1</v>
      </c>
      <c r="S5" t="s">
        <v>40</v>
      </c>
      <c r="T5" t="s">
        <v>26</v>
      </c>
      <c r="U5" t="s">
        <v>28</v>
      </c>
      <c r="V5">
        <v>1</v>
      </c>
      <c r="W5">
        <v>1</v>
      </c>
      <c r="X5">
        <v>1</v>
      </c>
      <c r="Y5">
        <v>1</v>
      </c>
    </row>
    <row r="6" spans="1:57" x14ac:dyDescent="0.2">
      <c r="A6" s="3">
        <v>74685</v>
      </c>
      <c r="B6" t="s">
        <v>22</v>
      </c>
      <c r="C6">
        <v>5016</v>
      </c>
      <c r="D6" t="s">
        <v>257</v>
      </c>
      <c r="E6" t="s">
        <v>258</v>
      </c>
      <c r="F6" t="s">
        <v>259</v>
      </c>
      <c r="G6">
        <v>27</v>
      </c>
      <c r="H6">
        <v>23</v>
      </c>
      <c r="I6" t="s">
        <v>265</v>
      </c>
      <c r="J6" t="s">
        <v>266</v>
      </c>
      <c r="K6" t="s">
        <v>268</v>
      </c>
      <c r="L6">
        <v>1</v>
      </c>
      <c r="M6">
        <v>1.9</v>
      </c>
      <c r="N6">
        <v>0</v>
      </c>
      <c r="O6" t="s">
        <v>146</v>
      </c>
      <c r="P6" t="s">
        <v>149</v>
      </c>
      <c r="Q6" t="s">
        <v>26</v>
      </c>
      <c r="R6">
        <v>1</v>
      </c>
      <c r="S6" t="s">
        <v>40</v>
      </c>
      <c r="T6" t="s">
        <v>26</v>
      </c>
      <c r="U6" t="s">
        <v>35</v>
      </c>
      <c r="Y6">
        <v>1</v>
      </c>
      <c r="Z6">
        <v>1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1640625" bestFit="1" customWidth="1"/>
    <col min="2" max="2" width="5.1640625" bestFit="1" customWidth="1"/>
    <col min="3" max="3" width="5.33203125" bestFit="1" customWidth="1"/>
    <col min="4" max="4" width="39" bestFit="1" customWidth="1"/>
    <col min="5" max="5" width="11.1640625" bestFit="1" customWidth="1"/>
    <col min="6" max="6" width="28" bestFit="1" customWidth="1"/>
    <col min="7" max="7" width="20.6640625" bestFit="1" customWidth="1"/>
    <col min="8" max="8" width="15.83203125" bestFit="1" customWidth="1"/>
    <col min="9" max="9" width="17" bestFit="1" customWidth="1"/>
    <col min="10" max="10" width="29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28.164062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25" width="2.1640625" bestFit="1" customWidth="1"/>
    <col min="26" max="26" width="3.83203125" bestFit="1" customWidth="1"/>
    <col min="27" max="30" width="2.1640625" bestFit="1" customWidth="1"/>
    <col min="31" max="36" width="3.1640625" bestFit="1" customWidth="1"/>
    <col min="37" max="37" width="7.83203125" bestFit="1" customWidth="1"/>
    <col min="38" max="38" width="8.1640625" bestFit="1" customWidth="1"/>
    <col min="39" max="39" width="3.1640625" bestFit="1" customWidth="1"/>
    <col min="40" max="46" width="2.1640625" bestFit="1" customWidth="1"/>
    <col min="47" max="47" width="3.1640625" bestFit="1" customWidth="1"/>
    <col min="48" max="48" width="8.6640625" bestFit="1" customWidth="1"/>
    <col min="49" max="50" width="5.33203125" bestFit="1" customWidth="1"/>
    <col min="51" max="55" width="4.33203125" bestFit="1" customWidth="1"/>
    <col min="56" max="56" width="2.16406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41815</v>
      </c>
      <c r="B2" t="s">
        <v>22</v>
      </c>
      <c r="C2">
        <v>5016</v>
      </c>
      <c r="D2" t="s">
        <v>336</v>
      </c>
      <c r="E2" t="s">
        <v>337</v>
      </c>
      <c r="F2" t="s">
        <v>338</v>
      </c>
      <c r="G2" t="s">
        <v>66</v>
      </c>
      <c r="H2">
        <v>15</v>
      </c>
      <c r="I2">
        <v>19</v>
      </c>
      <c r="J2" t="s">
        <v>339</v>
      </c>
      <c r="K2" t="s">
        <v>340</v>
      </c>
      <c r="L2">
        <v>1</v>
      </c>
      <c r="M2">
        <v>46.9</v>
      </c>
      <c r="N2">
        <v>0</v>
      </c>
      <c r="O2" t="s">
        <v>41</v>
      </c>
      <c r="P2" t="s">
        <v>42</v>
      </c>
      <c r="Q2" t="s">
        <v>26</v>
      </c>
      <c r="R2">
        <v>1</v>
      </c>
      <c r="S2" t="s">
        <v>40</v>
      </c>
      <c r="T2" t="s">
        <v>26</v>
      </c>
      <c r="U2" t="s">
        <v>28</v>
      </c>
      <c r="Z2" t="s">
        <v>30</v>
      </c>
    </row>
    <row r="3" spans="1:57" x14ac:dyDescent="0.2">
      <c r="A3" s="3">
        <v>41815</v>
      </c>
      <c r="B3" t="s">
        <v>22</v>
      </c>
      <c r="C3">
        <v>5016</v>
      </c>
      <c r="D3" t="s">
        <v>336</v>
      </c>
      <c r="E3" t="s">
        <v>337</v>
      </c>
      <c r="F3" t="s">
        <v>338</v>
      </c>
      <c r="G3" t="s">
        <v>66</v>
      </c>
      <c r="H3">
        <v>15</v>
      </c>
      <c r="I3">
        <v>19</v>
      </c>
      <c r="J3" t="s">
        <v>339</v>
      </c>
      <c r="K3" t="s">
        <v>341</v>
      </c>
      <c r="L3">
        <v>0</v>
      </c>
      <c r="M3">
        <f>SUM(AV3:BE3)</f>
        <v>9.4</v>
      </c>
      <c r="N3">
        <f>SUM(AL3:AU3)</f>
        <v>4</v>
      </c>
      <c r="O3" t="s">
        <v>31</v>
      </c>
      <c r="P3" t="s">
        <v>195</v>
      </c>
      <c r="Q3" t="s">
        <v>26</v>
      </c>
      <c r="R3">
        <f>N3</f>
        <v>4</v>
      </c>
      <c r="S3" t="s">
        <v>32</v>
      </c>
      <c r="T3" t="s">
        <v>26</v>
      </c>
      <c r="U3" t="s">
        <v>28</v>
      </c>
      <c r="AM3">
        <v>1</v>
      </c>
      <c r="AN3">
        <v>2</v>
      </c>
      <c r="AO3">
        <v>1</v>
      </c>
      <c r="AW3">
        <v>0.9</v>
      </c>
      <c r="AX3">
        <v>4.0999999999999996</v>
      </c>
      <c r="AY3">
        <v>4.4000000000000004</v>
      </c>
    </row>
    <row r="4" spans="1:57" x14ac:dyDescent="0.2">
      <c r="A4" s="3">
        <v>41815</v>
      </c>
      <c r="B4" t="s">
        <v>22</v>
      </c>
      <c r="C4">
        <v>5016</v>
      </c>
      <c r="D4" t="s">
        <v>336</v>
      </c>
      <c r="E4" t="s">
        <v>337</v>
      </c>
      <c r="F4" t="s">
        <v>338</v>
      </c>
      <c r="G4" t="s">
        <v>66</v>
      </c>
      <c r="H4">
        <v>15</v>
      </c>
      <c r="I4">
        <v>10</v>
      </c>
      <c r="J4" t="s">
        <v>89</v>
      </c>
      <c r="K4" t="s">
        <v>342</v>
      </c>
      <c r="L4">
        <v>0</v>
      </c>
      <c r="M4">
        <f>SUM(AV4:BE4)</f>
        <v>43.3</v>
      </c>
      <c r="N4">
        <f>SUM(AL4:AU4)</f>
        <v>26</v>
      </c>
      <c r="O4" t="s">
        <v>31</v>
      </c>
      <c r="P4" t="s">
        <v>332</v>
      </c>
      <c r="Q4" t="s">
        <v>26</v>
      </c>
      <c r="R4">
        <f>N4</f>
        <v>26</v>
      </c>
      <c r="S4" t="s">
        <v>32</v>
      </c>
      <c r="T4" t="s">
        <v>39</v>
      </c>
      <c r="U4" t="s">
        <v>33</v>
      </c>
      <c r="AM4">
        <v>12</v>
      </c>
      <c r="AN4">
        <v>4</v>
      </c>
      <c r="AO4">
        <v>2</v>
      </c>
      <c r="AP4">
        <v>3</v>
      </c>
      <c r="AQ4">
        <v>3</v>
      </c>
      <c r="AR4">
        <v>1</v>
      </c>
      <c r="AS4">
        <v>1</v>
      </c>
      <c r="AV4">
        <v>2</v>
      </c>
      <c r="AW4">
        <v>6</v>
      </c>
      <c r="AX4">
        <v>4.2</v>
      </c>
      <c r="AY4">
        <v>3.7</v>
      </c>
      <c r="AZ4">
        <v>9.4</v>
      </c>
      <c r="BA4">
        <v>7.2</v>
      </c>
      <c r="BB4">
        <v>3.5</v>
      </c>
      <c r="BC4">
        <v>7.3</v>
      </c>
    </row>
    <row r="5" spans="1:57" x14ac:dyDescent="0.2">
      <c r="A5" s="3">
        <v>41815</v>
      </c>
      <c r="B5" t="s">
        <v>22</v>
      </c>
      <c r="C5">
        <v>5016</v>
      </c>
      <c r="D5" t="s">
        <v>336</v>
      </c>
      <c r="E5" t="s">
        <v>337</v>
      </c>
      <c r="F5" t="s">
        <v>338</v>
      </c>
      <c r="G5" t="s">
        <v>66</v>
      </c>
      <c r="H5">
        <v>15</v>
      </c>
      <c r="I5">
        <v>19</v>
      </c>
      <c r="J5" t="s">
        <v>350</v>
      </c>
      <c r="K5" t="s">
        <v>343</v>
      </c>
      <c r="L5">
        <v>1</v>
      </c>
      <c r="M5">
        <f>SUM(AV5:BE5)</f>
        <v>10.6</v>
      </c>
      <c r="N5">
        <f>SUM(AL5:AU5)</f>
        <v>13</v>
      </c>
      <c r="O5" t="s">
        <v>41</v>
      </c>
      <c r="P5" t="s">
        <v>45</v>
      </c>
      <c r="Q5" t="s">
        <v>26</v>
      </c>
      <c r="R5">
        <f>N5</f>
        <v>13</v>
      </c>
      <c r="S5" t="s">
        <v>39</v>
      </c>
      <c r="T5" t="s">
        <v>39</v>
      </c>
      <c r="U5" t="s">
        <v>33</v>
      </c>
      <c r="X5">
        <v>1</v>
      </c>
      <c r="AM5">
        <v>9</v>
      </c>
      <c r="AN5">
        <v>4</v>
      </c>
      <c r="AV5">
        <v>2.6</v>
      </c>
      <c r="AW5">
        <v>4.0999999999999996</v>
      </c>
      <c r="AX5">
        <v>3.9</v>
      </c>
    </row>
    <row r="6" spans="1:57" x14ac:dyDescent="0.2">
      <c r="A6" s="3">
        <v>41815</v>
      </c>
      <c r="B6" t="s">
        <v>22</v>
      </c>
      <c r="C6">
        <v>5016</v>
      </c>
      <c r="D6" t="s">
        <v>336</v>
      </c>
      <c r="E6" t="s">
        <v>337</v>
      </c>
      <c r="F6" t="s">
        <v>338</v>
      </c>
      <c r="G6" t="s">
        <v>66</v>
      </c>
      <c r="H6">
        <v>15</v>
      </c>
      <c r="I6" t="s">
        <v>351</v>
      </c>
      <c r="J6" t="s">
        <v>352</v>
      </c>
      <c r="K6" t="s">
        <v>344</v>
      </c>
      <c r="L6">
        <v>3</v>
      </c>
      <c r="M6">
        <v>2</v>
      </c>
      <c r="N6">
        <v>0</v>
      </c>
      <c r="O6" t="s">
        <v>38</v>
      </c>
      <c r="P6" t="s">
        <v>353</v>
      </c>
      <c r="Q6" t="s">
        <v>26</v>
      </c>
      <c r="R6">
        <v>1</v>
      </c>
      <c r="S6" t="s">
        <v>40</v>
      </c>
      <c r="T6" t="s">
        <v>39</v>
      </c>
      <c r="U6" t="s">
        <v>33</v>
      </c>
      <c r="X6">
        <v>1</v>
      </c>
    </row>
    <row r="7" spans="1:57" x14ac:dyDescent="0.2">
      <c r="A7" s="3">
        <v>41815</v>
      </c>
      <c r="B7" t="s">
        <v>22</v>
      </c>
      <c r="C7">
        <v>5016</v>
      </c>
      <c r="D7" t="s">
        <v>336</v>
      </c>
      <c r="E7" t="s">
        <v>337</v>
      </c>
      <c r="F7" t="s">
        <v>338</v>
      </c>
      <c r="G7" t="s">
        <v>66</v>
      </c>
      <c r="H7">
        <v>15</v>
      </c>
      <c r="I7" t="s">
        <v>351</v>
      </c>
      <c r="J7" t="s">
        <v>352</v>
      </c>
      <c r="K7" t="s">
        <v>345</v>
      </c>
      <c r="L7">
        <v>0</v>
      </c>
      <c r="M7">
        <f>SUM(AV7:BE7)</f>
        <v>1.7</v>
      </c>
      <c r="N7">
        <f>SUM(AL7:AU7)</f>
        <v>3</v>
      </c>
      <c r="O7" t="s">
        <v>31</v>
      </c>
      <c r="P7" t="s">
        <v>333</v>
      </c>
      <c r="Q7" t="s">
        <v>26</v>
      </c>
      <c r="R7">
        <f>N7</f>
        <v>3</v>
      </c>
      <c r="S7" t="s">
        <v>32</v>
      </c>
      <c r="T7" t="s">
        <v>39</v>
      </c>
      <c r="U7" t="s">
        <v>33</v>
      </c>
      <c r="AM7">
        <v>2</v>
      </c>
      <c r="AO7">
        <v>1</v>
      </c>
      <c r="AV7">
        <v>0.5</v>
      </c>
      <c r="AW7">
        <v>0.5</v>
      </c>
      <c r="AY7">
        <v>0.7</v>
      </c>
    </row>
    <row r="8" spans="1:57" x14ac:dyDescent="0.2">
      <c r="A8" s="3">
        <v>41815</v>
      </c>
      <c r="B8" t="s">
        <v>22</v>
      </c>
      <c r="C8">
        <v>5016</v>
      </c>
      <c r="D8" t="s">
        <v>336</v>
      </c>
      <c r="E8" t="s">
        <v>337</v>
      </c>
      <c r="F8" t="s">
        <v>338</v>
      </c>
      <c r="G8" t="s">
        <v>66</v>
      </c>
      <c r="H8">
        <v>15</v>
      </c>
      <c r="I8" s="11" t="s">
        <v>354</v>
      </c>
      <c r="J8" t="s">
        <v>355</v>
      </c>
      <c r="K8" t="s">
        <v>346</v>
      </c>
      <c r="L8">
        <v>1</v>
      </c>
      <c r="M8">
        <v>1.5</v>
      </c>
      <c r="N8">
        <v>0</v>
      </c>
      <c r="O8" t="s">
        <v>146</v>
      </c>
      <c r="P8" t="s">
        <v>147</v>
      </c>
      <c r="Q8" t="s">
        <v>26</v>
      </c>
      <c r="R8">
        <v>1</v>
      </c>
      <c r="S8" t="s">
        <v>40</v>
      </c>
      <c r="AA8">
        <v>1</v>
      </c>
      <c r="AB8">
        <v>1</v>
      </c>
      <c r="AC8">
        <v>1</v>
      </c>
    </row>
    <row r="9" spans="1:57" x14ac:dyDescent="0.2">
      <c r="A9" s="3">
        <v>41815</v>
      </c>
      <c r="B9" t="s">
        <v>22</v>
      </c>
      <c r="C9">
        <v>5016</v>
      </c>
      <c r="D9" t="s">
        <v>336</v>
      </c>
      <c r="E9" t="s">
        <v>337</v>
      </c>
      <c r="F9" t="s">
        <v>338</v>
      </c>
      <c r="G9" t="s">
        <v>66</v>
      </c>
      <c r="H9">
        <v>15</v>
      </c>
      <c r="I9" s="11" t="s">
        <v>354</v>
      </c>
      <c r="J9" t="s">
        <v>355</v>
      </c>
      <c r="K9" t="s">
        <v>347</v>
      </c>
      <c r="L9">
        <v>1</v>
      </c>
      <c r="M9">
        <v>1.8</v>
      </c>
      <c r="N9">
        <v>0</v>
      </c>
      <c r="O9" t="s">
        <v>146</v>
      </c>
      <c r="P9" t="s">
        <v>149</v>
      </c>
      <c r="Q9" t="s">
        <v>26</v>
      </c>
      <c r="R9">
        <v>1</v>
      </c>
      <c r="S9" t="s">
        <v>40</v>
      </c>
      <c r="T9" t="s">
        <v>26</v>
      </c>
      <c r="U9" t="s">
        <v>35</v>
      </c>
      <c r="Y9">
        <v>1</v>
      </c>
      <c r="Z9">
        <v>1</v>
      </c>
    </row>
    <row r="10" spans="1:57" x14ac:dyDescent="0.2">
      <c r="A10" s="3">
        <v>41815</v>
      </c>
      <c r="B10" t="s">
        <v>22</v>
      </c>
      <c r="C10">
        <v>5016</v>
      </c>
      <c r="D10" t="s">
        <v>336</v>
      </c>
      <c r="E10" t="s">
        <v>337</v>
      </c>
      <c r="F10" t="s">
        <v>338</v>
      </c>
      <c r="G10" t="s">
        <v>66</v>
      </c>
      <c r="H10">
        <v>15</v>
      </c>
      <c r="I10" s="11" t="s">
        <v>354</v>
      </c>
      <c r="J10" t="s">
        <v>355</v>
      </c>
      <c r="K10" t="s">
        <v>348</v>
      </c>
      <c r="L10">
        <v>0</v>
      </c>
      <c r="M10">
        <f>SUM(AV10:BE10)</f>
        <v>7.5</v>
      </c>
      <c r="N10">
        <f>SUM(AL10:AU10)</f>
        <v>15</v>
      </c>
      <c r="O10" t="s">
        <v>31</v>
      </c>
      <c r="P10" t="s">
        <v>255</v>
      </c>
      <c r="Q10" t="s">
        <v>26</v>
      </c>
      <c r="R10">
        <f>N10</f>
        <v>15</v>
      </c>
      <c r="S10" t="s">
        <v>32</v>
      </c>
      <c r="T10" t="s">
        <v>39</v>
      </c>
      <c r="U10" t="s">
        <v>33</v>
      </c>
      <c r="AM10">
        <v>10</v>
      </c>
      <c r="AN10">
        <v>5</v>
      </c>
      <c r="AV10">
        <v>1.9</v>
      </c>
      <c r="AW10">
        <v>1.9</v>
      </c>
      <c r="AX10">
        <v>3.7</v>
      </c>
    </row>
    <row r="11" spans="1:57" x14ac:dyDescent="0.2">
      <c r="A11" s="3">
        <v>41815</v>
      </c>
      <c r="B11" t="s">
        <v>22</v>
      </c>
      <c r="C11">
        <v>5016</v>
      </c>
      <c r="D11" t="s">
        <v>336</v>
      </c>
      <c r="E11" t="s">
        <v>337</v>
      </c>
      <c r="F11" t="s">
        <v>338</v>
      </c>
      <c r="G11" t="s">
        <v>66</v>
      </c>
      <c r="H11">
        <v>15</v>
      </c>
      <c r="I11">
        <v>2</v>
      </c>
      <c r="J11" t="s">
        <v>176</v>
      </c>
      <c r="K11" t="s">
        <v>349</v>
      </c>
      <c r="L11">
        <v>0</v>
      </c>
      <c r="M11">
        <f>SUM(AV11:BE11)</f>
        <v>3.5</v>
      </c>
      <c r="N11">
        <f>SUM(AL11:AU11)</f>
        <v>3</v>
      </c>
      <c r="O11" t="s">
        <v>31</v>
      </c>
      <c r="P11" t="s">
        <v>264</v>
      </c>
      <c r="Q11" t="s">
        <v>26</v>
      </c>
      <c r="R11">
        <f>N11</f>
        <v>3</v>
      </c>
      <c r="S11" t="s">
        <v>32</v>
      </c>
      <c r="T11" t="s">
        <v>39</v>
      </c>
      <c r="U11" t="s">
        <v>33</v>
      </c>
      <c r="AM11">
        <v>2</v>
      </c>
      <c r="AN11">
        <v>1</v>
      </c>
      <c r="AV11">
        <v>1.7</v>
      </c>
      <c r="AW11">
        <v>0.5</v>
      </c>
      <c r="AX11">
        <v>1.3</v>
      </c>
    </row>
    <row r="12" spans="1:57" x14ac:dyDescent="0.2">
      <c r="A12" s="3">
        <v>41815</v>
      </c>
      <c r="B12" t="s">
        <v>22</v>
      </c>
      <c r="C12">
        <v>5016</v>
      </c>
      <c r="D12" t="s">
        <v>336</v>
      </c>
      <c r="E12" t="s">
        <v>337</v>
      </c>
      <c r="F12" t="s">
        <v>338</v>
      </c>
      <c r="G12" t="s">
        <v>66</v>
      </c>
      <c r="H12">
        <v>15</v>
      </c>
      <c r="I12">
        <v>1</v>
      </c>
      <c r="J12" t="s">
        <v>171</v>
      </c>
      <c r="K12" t="s">
        <v>356</v>
      </c>
      <c r="L12" s="7">
        <v>6</v>
      </c>
      <c r="M12" s="7">
        <f>174.2-4.9</f>
        <v>169.29999999999998</v>
      </c>
      <c r="N12">
        <v>0</v>
      </c>
      <c r="O12" t="s">
        <v>172</v>
      </c>
      <c r="P12" t="s">
        <v>174</v>
      </c>
      <c r="Q12" t="s">
        <v>26</v>
      </c>
      <c r="R12" s="7">
        <v>19</v>
      </c>
      <c r="S12" s="7" t="s">
        <v>39</v>
      </c>
      <c r="T12" t="s">
        <v>26</v>
      </c>
      <c r="U12" t="s">
        <v>163</v>
      </c>
      <c r="V12">
        <v>1</v>
      </c>
      <c r="W12">
        <v>1</v>
      </c>
      <c r="Y12">
        <v>1</v>
      </c>
      <c r="Z12">
        <v>1</v>
      </c>
      <c r="AB12">
        <v>1</v>
      </c>
      <c r="AF12">
        <v>1</v>
      </c>
    </row>
    <row r="13" spans="1:57" x14ac:dyDescent="0.2">
      <c r="A13" s="3">
        <v>41815</v>
      </c>
      <c r="B13" t="s">
        <v>22</v>
      </c>
      <c r="C13">
        <v>5016</v>
      </c>
      <c r="D13" t="s">
        <v>336</v>
      </c>
      <c r="E13" t="s">
        <v>337</v>
      </c>
      <c r="F13" t="s">
        <v>338</v>
      </c>
      <c r="G13" t="s">
        <v>66</v>
      </c>
      <c r="H13">
        <v>15</v>
      </c>
      <c r="I13">
        <v>1</v>
      </c>
      <c r="J13" t="s">
        <v>171</v>
      </c>
      <c r="K13" t="s">
        <v>357</v>
      </c>
      <c r="L13">
        <v>0</v>
      </c>
      <c r="M13">
        <f>SUM(AV13:BE13)</f>
        <v>51</v>
      </c>
      <c r="N13">
        <f>SUM(AL13:AU13)</f>
        <v>27</v>
      </c>
      <c r="O13" t="s">
        <v>31</v>
      </c>
      <c r="P13" t="s">
        <v>173</v>
      </c>
      <c r="Q13" t="s">
        <v>26</v>
      </c>
      <c r="R13">
        <f>N13</f>
        <v>27</v>
      </c>
      <c r="S13" t="s">
        <v>32</v>
      </c>
      <c r="T13" t="s">
        <v>32</v>
      </c>
      <c r="U13" t="s">
        <v>33</v>
      </c>
      <c r="AF13" t="s">
        <v>246</v>
      </c>
      <c r="AM13">
        <v>16</v>
      </c>
      <c r="AN13">
        <v>8</v>
      </c>
      <c r="AO13">
        <v>3</v>
      </c>
      <c r="AV13">
        <v>12.7</v>
      </c>
      <c r="AW13">
        <v>10.7</v>
      </c>
      <c r="AX13">
        <v>17.899999999999999</v>
      </c>
      <c r="AY13">
        <v>9.6999999999999993</v>
      </c>
    </row>
    <row r="37" spans="4:4" x14ac:dyDescent="0.2">
      <c r="D37" s="12"/>
    </row>
  </sheetData>
  <sortState ref="A3:BX14">
    <sortCondition ref="K3:K14"/>
  </sortState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12.6640625" bestFit="1" customWidth="1"/>
    <col min="2" max="2" width="5.1640625" bestFit="1" customWidth="1"/>
    <col min="3" max="3" width="5.33203125" bestFit="1" customWidth="1"/>
    <col min="4" max="4" width="39" bestFit="1" customWidth="1"/>
    <col min="5" max="5" width="13.5" bestFit="1" customWidth="1"/>
    <col min="6" max="6" width="28" bestFit="1" customWidth="1"/>
    <col min="7" max="7" width="20.6640625" bestFit="1" customWidth="1"/>
    <col min="8" max="8" width="15.83203125" bestFit="1" customWidth="1"/>
    <col min="9" max="10" width="36.6640625" bestFit="1" customWidth="1"/>
    <col min="11" max="11" width="10.1640625" bestFit="1" customWidth="1"/>
    <col min="12" max="12" width="9.6640625" bestFit="1" customWidth="1"/>
    <col min="13" max="13" width="17.33203125" bestFit="1" customWidth="1"/>
    <col min="14" max="14" width="9" bestFit="1" customWidth="1"/>
    <col min="15" max="15" width="16.6640625" bestFit="1" customWidth="1"/>
    <col min="16" max="16" width="28.1640625" bestFit="1" customWidth="1"/>
    <col min="17" max="17" width="12" bestFit="1" customWidth="1"/>
    <col min="18" max="18" width="15.5" bestFit="1" customWidth="1"/>
    <col min="19" max="19" width="7.5" bestFit="1" customWidth="1"/>
    <col min="20" max="20" width="8.83203125" bestFit="1" customWidth="1"/>
    <col min="21" max="21" width="4.6640625" bestFit="1" customWidth="1"/>
    <col min="22" max="25" width="2.1640625" bestFit="1" customWidth="1"/>
    <col min="26" max="26" width="3.83203125" bestFit="1" customWidth="1"/>
    <col min="27" max="30" width="2.1640625" bestFit="1" customWidth="1"/>
    <col min="31" max="36" width="3.1640625" bestFit="1" customWidth="1"/>
    <col min="37" max="37" width="7.83203125" bestFit="1" customWidth="1"/>
    <col min="38" max="38" width="8.1640625" bestFit="1" customWidth="1"/>
    <col min="39" max="39" width="3.1640625" bestFit="1" customWidth="1"/>
    <col min="40" max="46" width="2.1640625" bestFit="1" customWidth="1"/>
    <col min="47" max="47" width="3.1640625" bestFit="1" customWidth="1"/>
    <col min="48" max="48" width="8.6640625" bestFit="1" customWidth="1"/>
    <col min="49" max="49" width="5.33203125" bestFit="1" customWidth="1"/>
    <col min="50" max="54" width="4.33203125" bestFit="1" customWidth="1"/>
    <col min="55" max="56" width="2.1640625" bestFit="1" customWidth="1"/>
    <col min="57" max="57" width="3.1640625" bestFit="1" customWidth="1"/>
  </cols>
  <sheetData>
    <row r="1" spans="1: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  <c r="AJ1" s="1">
        <v>15</v>
      </c>
      <c r="AK1" s="1" t="s">
        <v>20</v>
      </c>
      <c r="AL1" s="1" t="s">
        <v>447</v>
      </c>
      <c r="AM1" s="1">
        <v>2</v>
      </c>
      <c r="AN1" s="1">
        <v>3</v>
      </c>
      <c r="AO1" s="1">
        <v>4</v>
      </c>
      <c r="AP1" s="1">
        <v>5</v>
      </c>
      <c r="AQ1" s="1">
        <v>6</v>
      </c>
      <c r="AR1" s="1">
        <v>7</v>
      </c>
      <c r="AS1" s="2" t="s">
        <v>21</v>
      </c>
      <c r="AT1" s="1">
        <v>9</v>
      </c>
      <c r="AU1" s="1">
        <v>10</v>
      </c>
      <c r="AV1" s="1" t="s">
        <v>448</v>
      </c>
      <c r="AW1" s="1">
        <v>2</v>
      </c>
      <c r="AX1" s="1">
        <v>3</v>
      </c>
      <c r="AY1" s="1">
        <v>4</v>
      </c>
      <c r="AZ1" s="1">
        <v>5</v>
      </c>
      <c r="BA1" s="1">
        <v>6</v>
      </c>
      <c r="BB1" s="1">
        <v>7</v>
      </c>
      <c r="BC1" s="2" t="s">
        <v>21</v>
      </c>
      <c r="BD1" s="1">
        <v>9</v>
      </c>
      <c r="BE1" s="1">
        <v>10</v>
      </c>
    </row>
    <row r="2" spans="1:57" x14ac:dyDescent="0.2">
      <c r="A2" s="3">
        <v>41815</v>
      </c>
      <c r="B2" t="s">
        <v>22</v>
      </c>
      <c r="C2">
        <v>5005</v>
      </c>
      <c r="D2" t="s">
        <v>320</v>
      </c>
      <c r="E2" t="s">
        <v>321</v>
      </c>
      <c r="F2" t="s">
        <v>322</v>
      </c>
      <c r="G2" t="s">
        <v>66</v>
      </c>
      <c r="H2">
        <v>22</v>
      </c>
      <c r="I2" t="s">
        <v>323</v>
      </c>
      <c r="J2" t="s">
        <v>323</v>
      </c>
      <c r="K2" t="s">
        <v>324</v>
      </c>
      <c r="L2">
        <v>0</v>
      </c>
      <c r="M2">
        <f>SUM(AV2:BE2)</f>
        <v>16</v>
      </c>
      <c r="N2">
        <f>SUM(AL2:AU2)</f>
        <v>20</v>
      </c>
      <c r="O2" t="s">
        <v>31</v>
      </c>
      <c r="P2" t="s">
        <v>332</v>
      </c>
      <c r="Q2" t="s">
        <v>26</v>
      </c>
      <c r="R2">
        <f>N2</f>
        <v>20</v>
      </c>
      <c r="S2" t="s">
        <v>32</v>
      </c>
      <c r="T2" t="s">
        <v>39</v>
      </c>
      <c r="U2" t="s">
        <v>33</v>
      </c>
      <c r="AM2">
        <v>9</v>
      </c>
      <c r="AN2">
        <v>6</v>
      </c>
      <c r="AO2">
        <v>2</v>
      </c>
      <c r="AP2">
        <v>1</v>
      </c>
      <c r="AQ2">
        <v>1</v>
      </c>
      <c r="AR2">
        <v>1</v>
      </c>
      <c r="AV2">
        <v>0.7</v>
      </c>
      <c r="AW2">
        <v>3.2</v>
      </c>
      <c r="AX2">
        <v>3.8</v>
      </c>
      <c r="AY2">
        <v>2.7</v>
      </c>
      <c r="AZ2">
        <v>1.2</v>
      </c>
      <c r="BA2">
        <v>1.9</v>
      </c>
      <c r="BB2">
        <v>2.5</v>
      </c>
    </row>
    <row r="3" spans="1:57" x14ac:dyDescent="0.2">
      <c r="A3" s="3">
        <v>41815</v>
      </c>
      <c r="B3" t="s">
        <v>22</v>
      </c>
      <c r="C3">
        <v>5005</v>
      </c>
      <c r="D3" t="s">
        <v>320</v>
      </c>
      <c r="E3" t="s">
        <v>321</v>
      </c>
      <c r="F3" t="s">
        <v>322</v>
      </c>
      <c r="G3" t="s">
        <v>66</v>
      </c>
      <c r="H3">
        <v>22</v>
      </c>
      <c r="I3" t="s">
        <v>323</v>
      </c>
      <c r="J3" t="s">
        <v>323</v>
      </c>
      <c r="K3" t="s">
        <v>325</v>
      </c>
      <c r="L3">
        <v>0</v>
      </c>
      <c r="M3">
        <f>SUM(AV3:BE3)</f>
        <v>7.9</v>
      </c>
      <c r="N3">
        <f>SUM(AL3:AU3)</f>
        <v>18</v>
      </c>
      <c r="O3" t="s">
        <v>31</v>
      </c>
      <c r="P3" t="s">
        <v>333</v>
      </c>
      <c r="Q3" t="s">
        <v>26</v>
      </c>
      <c r="R3">
        <f>N3</f>
        <v>18</v>
      </c>
      <c r="S3" t="s">
        <v>32</v>
      </c>
      <c r="T3" t="s">
        <v>39</v>
      </c>
      <c r="U3" t="s">
        <v>33</v>
      </c>
      <c r="AM3">
        <v>9</v>
      </c>
      <c r="AN3">
        <v>6</v>
      </c>
      <c r="AO3">
        <v>1</v>
      </c>
      <c r="AP3">
        <v>1</v>
      </c>
      <c r="AQ3">
        <v>1</v>
      </c>
      <c r="AV3">
        <v>0.4</v>
      </c>
      <c r="AW3">
        <v>3</v>
      </c>
      <c r="AX3">
        <v>2.4</v>
      </c>
      <c r="AY3">
        <v>0.7</v>
      </c>
      <c r="AZ3">
        <v>0.7</v>
      </c>
      <c r="BA3">
        <v>0.7</v>
      </c>
    </row>
    <row r="4" spans="1:57" x14ac:dyDescent="0.2">
      <c r="A4" s="3">
        <v>41815</v>
      </c>
      <c r="B4" t="s">
        <v>22</v>
      </c>
      <c r="C4">
        <v>5005</v>
      </c>
      <c r="D4" t="s">
        <v>320</v>
      </c>
      <c r="E4" t="s">
        <v>321</v>
      </c>
      <c r="F4" t="s">
        <v>322</v>
      </c>
      <c r="G4" t="s">
        <v>66</v>
      </c>
      <c r="H4">
        <v>22</v>
      </c>
      <c r="I4" t="s">
        <v>323</v>
      </c>
      <c r="J4" t="s">
        <v>323</v>
      </c>
      <c r="K4" t="s">
        <v>326</v>
      </c>
      <c r="L4">
        <v>0</v>
      </c>
      <c r="M4">
        <f>SUM(AV4:BE4)</f>
        <v>10.3</v>
      </c>
      <c r="N4">
        <f>SUM(AL4:AU4)</f>
        <v>8</v>
      </c>
      <c r="O4" t="s">
        <v>31</v>
      </c>
      <c r="P4" t="s">
        <v>255</v>
      </c>
      <c r="Q4" t="s">
        <v>26</v>
      </c>
      <c r="R4">
        <f>N4</f>
        <v>8</v>
      </c>
      <c r="S4" t="s">
        <v>32</v>
      </c>
      <c r="T4" t="s">
        <v>39</v>
      </c>
      <c r="U4" t="s">
        <v>33</v>
      </c>
      <c r="AM4">
        <v>8</v>
      </c>
      <c r="AV4">
        <v>8.8000000000000007</v>
      </c>
      <c r="AW4">
        <v>1.5</v>
      </c>
    </row>
    <row r="5" spans="1:57" x14ac:dyDescent="0.2">
      <c r="A5" s="3">
        <v>41815</v>
      </c>
      <c r="B5" t="s">
        <v>22</v>
      </c>
      <c r="C5">
        <v>5005</v>
      </c>
      <c r="D5" t="s">
        <v>320</v>
      </c>
      <c r="E5" t="s">
        <v>321</v>
      </c>
      <c r="F5" t="s">
        <v>322</v>
      </c>
      <c r="G5" t="s">
        <v>66</v>
      </c>
      <c r="H5">
        <v>22</v>
      </c>
      <c r="I5">
        <v>1</v>
      </c>
      <c r="J5" t="s">
        <v>171</v>
      </c>
      <c r="K5" t="s">
        <v>331</v>
      </c>
      <c r="L5">
        <v>0</v>
      </c>
      <c r="M5">
        <f>SUM(AV5:BE5)</f>
        <v>33.699999999999996</v>
      </c>
      <c r="N5">
        <f>SUM(AL5:AU5)</f>
        <v>24</v>
      </c>
      <c r="O5" t="s">
        <v>31</v>
      </c>
      <c r="P5" t="s">
        <v>173</v>
      </c>
      <c r="Q5" t="s">
        <v>26</v>
      </c>
      <c r="R5">
        <f>N5</f>
        <v>24</v>
      </c>
      <c r="S5" t="s">
        <v>32</v>
      </c>
      <c r="T5" t="s">
        <v>39</v>
      </c>
      <c r="U5" t="s">
        <v>33</v>
      </c>
      <c r="AM5">
        <v>19</v>
      </c>
      <c r="AN5">
        <v>2</v>
      </c>
      <c r="AO5">
        <v>3</v>
      </c>
      <c r="AV5">
        <v>10.8</v>
      </c>
      <c r="AW5">
        <v>11.7</v>
      </c>
      <c r="AX5">
        <v>3.4</v>
      </c>
      <c r="AY5">
        <v>7.8</v>
      </c>
    </row>
    <row r="6" spans="1:57" x14ac:dyDescent="0.2">
      <c r="A6" s="3">
        <v>41815</v>
      </c>
      <c r="B6" t="s">
        <v>22</v>
      </c>
      <c r="C6">
        <v>5005</v>
      </c>
      <c r="D6" t="s">
        <v>320</v>
      </c>
      <c r="E6" t="s">
        <v>321</v>
      </c>
      <c r="F6" t="s">
        <v>322</v>
      </c>
      <c r="G6" t="s">
        <v>66</v>
      </c>
      <c r="H6">
        <v>22</v>
      </c>
      <c r="I6" t="s">
        <v>323</v>
      </c>
      <c r="J6" t="s">
        <v>323</v>
      </c>
      <c r="K6" t="s">
        <v>327</v>
      </c>
      <c r="L6">
        <v>1</v>
      </c>
      <c r="M6">
        <v>1.4</v>
      </c>
      <c r="N6">
        <v>0</v>
      </c>
      <c r="O6" t="s">
        <v>146</v>
      </c>
      <c r="P6" t="s">
        <v>147</v>
      </c>
      <c r="Q6" t="s">
        <v>26</v>
      </c>
      <c r="R6">
        <v>1</v>
      </c>
      <c r="S6" t="s">
        <v>40</v>
      </c>
      <c r="T6" t="s">
        <v>26</v>
      </c>
      <c r="U6" t="s">
        <v>28</v>
      </c>
      <c r="V6">
        <v>1</v>
      </c>
      <c r="W6">
        <v>1</v>
      </c>
      <c r="X6">
        <v>1</v>
      </c>
      <c r="Y6">
        <v>1</v>
      </c>
    </row>
    <row r="7" spans="1:57" x14ac:dyDescent="0.2">
      <c r="A7" s="3">
        <v>41815</v>
      </c>
      <c r="B7" t="s">
        <v>22</v>
      </c>
      <c r="C7">
        <v>5005</v>
      </c>
      <c r="D7" t="s">
        <v>320</v>
      </c>
      <c r="E7" t="s">
        <v>321</v>
      </c>
      <c r="F7" t="s">
        <v>322</v>
      </c>
      <c r="G7" t="s">
        <v>66</v>
      </c>
      <c r="H7">
        <v>22</v>
      </c>
      <c r="I7" t="s">
        <v>323</v>
      </c>
      <c r="J7" t="s">
        <v>323</v>
      </c>
      <c r="K7" t="s">
        <v>328</v>
      </c>
      <c r="L7">
        <v>1</v>
      </c>
      <c r="M7">
        <v>8</v>
      </c>
      <c r="N7">
        <v>0</v>
      </c>
      <c r="O7" t="s">
        <v>24</v>
      </c>
      <c r="P7" t="s">
        <v>25</v>
      </c>
      <c r="Q7" t="s">
        <v>26</v>
      </c>
      <c r="R7">
        <v>1</v>
      </c>
      <c r="S7" t="s">
        <v>40</v>
      </c>
      <c r="T7" t="s">
        <v>39</v>
      </c>
      <c r="U7" t="s">
        <v>33</v>
      </c>
      <c r="Z7" t="s">
        <v>30</v>
      </c>
    </row>
    <row r="8" spans="1:57" x14ac:dyDescent="0.2">
      <c r="A8" s="3">
        <v>41815</v>
      </c>
      <c r="B8" t="s">
        <v>22</v>
      </c>
      <c r="C8">
        <v>5005</v>
      </c>
      <c r="D8" t="s">
        <v>320</v>
      </c>
      <c r="E8" t="s">
        <v>321</v>
      </c>
      <c r="F8" t="s">
        <v>322</v>
      </c>
      <c r="G8" t="s">
        <v>66</v>
      </c>
      <c r="H8">
        <v>22</v>
      </c>
      <c r="I8" t="s">
        <v>323</v>
      </c>
      <c r="J8" t="s">
        <v>323</v>
      </c>
      <c r="K8" t="s">
        <v>330</v>
      </c>
      <c r="L8">
        <v>1</v>
      </c>
      <c r="M8">
        <v>0.2</v>
      </c>
      <c r="N8">
        <v>0</v>
      </c>
      <c r="O8" t="s">
        <v>334</v>
      </c>
      <c r="P8" t="s">
        <v>335</v>
      </c>
      <c r="Q8" t="s">
        <v>26</v>
      </c>
      <c r="R8">
        <v>1</v>
      </c>
      <c r="S8" t="s">
        <v>40</v>
      </c>
      <c r="T8" t="s">
        <v>39</v>
      </c>
      <c r="U8" t="s">
        <v>33</v>
      </c>
      <c r="X8">
        <v>1</v>
      </c>
    </row>
    <row r="9" spans="1:57" x14ac:dyDescent="0.2">
      <c r="A9" s="3">
        <v>41815</v>
      </c>
      <c r="B9" t="s">
        <v>22</v>
      </c>
      <c r="C9">
        <v>5005</v>
      </c>
      <c r="D9" t="s">
        <v>320</v>
      </c>
      <c r="E9" t="s">
        <v>321</v>
      </c>
      <c r="F9" t="s">
        <v>322</v>
      </c>
      <c r="G9" t="s">
        <v>66</v>
      </c>
      <c r="H9">
        <v>22</v>
      </c>
      <c r="I9" t="s">
        <v>323</v>
      </c>
      <c r="J9" t="s">
        <v>323</v>
      </c>
      <c r="K9" t="s">
        <v>329</v>
      </c>
      <c r="L9">
        <v>3</v>
      </c>
      <c r="M9">
        <v>1.8</v>
      </c>
      <c r="N9">
        <v>0</v>
      </c>
      <c r="O9" t="s">
        <v>38</v>
      </c>
      <c r="P9" t="s">
        <v>62</v>
      </c>
      <c r="Q9" t="s">
        <v>26</v>
      </c>
      <c r="R9">
        <v>3</v>
      </c>
      <c r="S9" t="s">
        <v>40</v>
      </c>
      <c r="T9" t="s">
        <v>39</v>
      </c>
      <c r="U9" t="s">
        <v>33</v>
      </c>
      <c r="X9">
        <v>1</v>
      </c>
    </row>
  </sheetData>
  <sortState ref="A2:BX9">
    <sortCondition ref="L2:L9"/>
  </sortState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9.5" bestFit="1" customWidth="1"/>
    <col min="2" max="2" width="13.33203125" bestFit="1" customWidth="1"/>
    <col min="3" max="3" width="4.1640625" bestFit="1" customWidth="1"/>
    <col min="4" max="4" width="8.83203125" bestFit="1" customWidth="1"/>
    <col min="5" max="5" width="10.5" bestFit="1" customWidth="1"/>
    <col min="6" max="6" width="8.1640625" bestFit="1" customWidth="1"/>
    <col min="7" max="7" width="8" bestFit="1" customWidth="1"/>
    <col min="8" max="8" width="4.6640625" bestFit="1" customWidth="1"/>
    <col min="9" max="9" width="20.1640625" bestFit="1" customWidth="1"/>
    <col min="10" max="10" width="41.33203125" bestFit="1" customWidth="1"/>
    <col min="11" max="11" width="17.83203125" bestFit="1" customWidth="1"/>
    <col min="12" max="12" width="17" bestFit="1" customWidth="1"/>
    <col min="13" max="13" width="13.33203125" bestFit="1" customWidth="1"/>
  </cols>
  <sheetData>
    <row r="1" spans="1:13" s="4" customFormat="1" x14ac:dyDescent="0.2">
      <c r="A1" s="4" t="s">
        <v>0</v>
      </c>
      <c r="B1" s="4" t="s">
        <v>53</v>
      </c>
      <c r="C1" s="4" t="s">
        <v>54</v>
      </c>
      <c r="D1" s="4" t="s">
        <v>55</v>
      </c>
      <c r="E1" s="4" t="s">
        <v>56</v>
      </c>
      <c r="F1" s="4" t="s">
        <v>57</v>
      </c>
      <c r="G1" s="4" t="s">
        <v>14</v>
      </c>
      <c r="H1" s="4" t="s">
        <v>19</v>
      </c>
      <c r="I1" s="4" t="s">
        <v>359</v>
      </c>
      <c r="J1" s="4" t="s">
        <v>58</v>
      </c>
      <c r="K1" s="4" t="s">
        <v>59</v>
      </c>
      <c r="L1" s="4" t="s">
        <v>60</v>
      </c>
      <c r="M1" s="4" t="s">
        <v>61</v>
      </c>
    </row>
    <row r="2" spans="1:13" x14ac:dyDescent="0.2">
      <c r="A2" s="3">
        <v>74686</v>
      </c>
      <c r="B2" t="s">
        <v>22</v>
      </c>
      <c r="C2">
        <v>27</v>
      </c>
      <c r="D2">
        <v>4</v>
      </c>
      <c r="E2" t="s">
        <v>310</v>
      </c>
      <c r="F2" s="5" t="s">
        <v>276</v>
      </c>
      <c r="G2" t="s">
        <v>42</v>
      </c>
      <c r="H2" t="s">
        <v>35</v>
      </c>
      <c r="I2">
        <v>66</v>
      </c>
      <c r="J2" t="s">
        <v>311</v>
      </c>
      <c r="K2">
        <v>22.9</v>
      </c>
      <c r="M2" t="s">
        <v>314</v>
      </c>
    </row>
    <row r="3" spans="1:13" x14ac:dyDescent="0.2">
      <c r="A3" s="3">
        <v>74686</v>
      </c>
      <c r="B3" t="s">
        <v>22</v>
      </c>
      <c r="C3">
        <v>27</v>
      </c>
      <c r="D3">
        <v>4</v>
      </c>
      <c r="E3" t="s">
        <v>310</v>
      </c>
      <c r="F3" s="5" t="s">
        <v>276</v>
      </c>
      <c r="G3" t="s">
        <v>42</v>
      </c>
      <c r="H3" t="s">
        <v>35</v>
      </c>
      <c r="I3">
        <v>67</v>
      </c>
      <c r="J3" t="s">
        <v>312</v>
      </c>
      <c r="K3">
        <v>19.7</v>
      </c>
      <c r="M3" t="s">
        <v>314</v>
      </c>
    </row>
    <row r="4" spans="1:13" x14ac:dyDescent="0.2">
      <c r="A4" s="3">
        <v>74686</v>
      </c>
      <c r="B4" t="s">
        <v>22</v>
      </c>
      <c r="C4">
        <v>27</v>
      </c>
      <c r="D4">
        <v>4</v>
      </c>
      <c r="E4" t="s">
        <v>310</v>
      </c>
      <c r="F4" s="5" t="s">
        <v>276</v>
      </c>
      <c r="G4" t="s">
        <v>42</v>
      </c>
      <c r="H4" t="s">
        <v>35</v>
      </c>
      <c r="I4">
        <v>68</v>
      </c>
      <c r="J4" t="s">
        <v>313</v>
      </c>
      <c r="L4">
        <v>7.4</v>
      </c>
      <c r="M4" t="s">
        <v>315</v>
      </c>
    </row>
    <row r="5" spans="1:13" x14ac:dyDescent="0.2">
      <c r="A5" s="3">
        <v>74686</v>
      </c>
      <c r="B5" t="s">
        <v>22</v>
      </c>
      <c r="C5">
        <v>27</v>
      </c>
      <c r="D5">
        <v>4</v>
      </c>
      <c r="E5" t="s">
        <v>310</v>
      </c>
      <c r="F5" s="5" t="s">
        <v>273</v>
      </c>
      <c r="G5" t="s">
        <v>316</v>
      </c>
      <c r="H5" t="s">
        <v>28</v>
      </c>
      <c r="I5">
        <v>72</v>
      </c>
      <c r="J5" t="s">
        <v>319</v>
      </c>
      <c r="K5">
        <v>27.1</v>
      </c>
      <c r="M5" t="s">
        <v>314</v>
      </c>
    </row>
    <row r="6" spans="1:13" x14ac:dyDescent="0.2">
      <c r="A6" s="3">
        <v>74686</v>
      </c>
      <c r="B6" t="s">
        <v>22</v>
      </c>
      <c r="C6">
        <v>27</v>
      </c>
      <c r="D6">
        <v>4</v>
      </c>
      <c r="E6" t="s">
        <v>310</v>
      </c>
      <c r="F6" s="5" t="s">
        <v>273</v>
      </c>
      <c r="G6" t="s">
        <v>316</v>
      </c>
      <c r="H6" t="s">
        <v>28</v>
      </c>
      <c r="I6">
        <v>73</v>
      </c>
      <c r="J6" t="s">
        <v>317</v>
      </c>
      <c r="K6">
        <v>17</v>
      </c>
      <c r="M6" t="s">
        <v>314</v>
      </c>
    </row>
    <row r="7" spans="1:13" x14ac:dyDescent="0.2">
      <c r="A7" s="3">
        <v>74686</v>
      </c>
      <c r="B7" t="s">
        <v>22</v>
      </c>
      <c r="C7">
        <v>27</v>
      </c>
      <c r="D7">
        <v>4</v>
      </c>
      <c r="E7" t="s">
        <v>310</v>
      </c>
      <c r="F7" s="5" t="s">
        <v>273</v>
      </c>
      <c r="G7" t="s">
        <v>316</v>
      </c>
      <c r="H7" t="s">
        <v>28</v>
      </c>
      <c r="I7">
        <v>74</v>
      </c>
      <c r="J7" t="s">
        <v>318</v>
      </c>
      <c r="L7">
        <v>7.75</v>
      </c>
      <c r="M7" t="s">
        <v>315</v>
      </c>
    </row>
    <row r="8" spans="1:13" x14ac:dyDescent="0.2">
      <c r="A8" s="3">
        <v>38163</v>
      </c>
      <c r="B8" t="s">
        <v>22</v>
      </c>
      <c r="C8">
        <v>27</v>
      </c>
      <c r="D8">
        <v>12</v>
      </c>
      <c r="E8" t="s">
        <v>358</v>
      </c>
      <c r="F8" s="5" t="s">
        <v>340</v>
      </c>
      <c r="G8" t="s">
        <v>42</v>
      </c>
      <c r="H8" t="s">
        <v>28</v>
      </c>
      <c r="I8">
        <v>66</v>
      </c>
      <c r="J8" t="s">
        <v>311</v>
      </c>
      <c r="K8">
        <v>24.8</v>
      </c>
      <c r="M8" t="s">
        <v>314</v>
      </c>
    </row>
    <row r="9" spans="1:13" x14ac:dyDescent="0.2">
      <c r="A9" s="3">
        <v>38163</v>
      </c>
      <c r="B9" t="s">
        <v>22</v>
      </c>
      <c r="C9">
        <v>27</v>
      </c>
      <c r="D9">
        <v>12</v>
      </c>
      <c r="E9" t="s">
        <v>358</v>
      </c>
      <c r="F9" s="5" t="s">
        <v>340</v>
      </c>
      <c r="G9" t="s">
        <v>42</v>
      </c>
      <c r="H9" t="s">
        <v>28</v>
      </c>
      <c r="I9">
        <v>67</v>
      </c>
      <c r="J9" t="s">
        <v>312</v>
      </c>
      <c r="K9">
        <v>23.5</v>
      </c>
      <c r="M9" t="s">
        <v>314</v>
      </c>
    </row>
    <row r="10" spans="1:13" x14ac:dyDescent="0.2">
      <c r="A10" s="3">
        <v>38163</v>
      </c>
      <c r="B10" t="s">
        <v>22</v>
      </c>
      <c r="C10">
        <v>27</v>
      </c>
      <c r="D10">
        <v>12</v>
      </c>
      <c r="E10" t="s">
        <v>358</v>
      </c>
      <c r="F10" s="5" t="s">
        <v>340</v>
      </c>
      <c r="G10" t="s">
        <v>42</v>
      </c>
      <c r="H10" t="s">
        <v>28</v>
      </c>
      <c r="I10">
        <v>68</v>
      </c>
      <c r="J10" t="s">
        <v>313</v>
      </c>
      <c r="L10">
        <v>8.15</v>
      </c>
      <c r="M10" t="s">
        <v>315</v>
      </c>
    </row>
    <row r="11" spans="1:13" x14ac:dyDescent="0.2">
      <c r="A11" s="3">
        <v>41821</v>
      </c>
      <c r="B11" t="s">
        <v>22</v>
      </c>
      <c r="C11">
        <v>27</v>
      </c>
      <c r="D11">
        <v>1</v>
      </c>
      <c r="E11" t="s">
        <v>360</v>
      </c>
      <c r="F11" t="s">
        <v>211</v>
      </c>
      <c r="G11" t="s">
        <v>316</v>
      </c>
      <c r="H11" t="s">
        <v>35</v>
      </c>
      <c r="I11">
        <v>72</v>
      </c>
      <c r="J11" t="s">
        <v>319</v>
      </c>
      <c r="K11">
        <v>27.6</v>
      </c>
      <c r="M11" t="s">
        <v>314</v>
      </c>
    </row>
    <row r="12" spans="1:13" x14ac:dyDescent="0.2">
      <c r="A12" s="3">
        <v>41821</v>
      </c>
      <c r="B12" t="s">
        <v>22</v>
      </c>
      <c r="C12">
        <v>27</v>
      </c>
      <c r="D12">
        <v>1</v>
      </c>
      <c r="E12" t="s">
        <v>360</v>
      </c>
      <c r="F12" t="s">
        <v>211</v>
      </c>
      <c r="G12" t="s">
        <v>316</v>
      </c>
      <c r="H12" t="s">
        <v>35</v>
      </c>
      <c r="I12">
        <v>73</v>
      </c>
      <c r="J12" t="s">
        <v>317</v>
      </c>
      <c r="K12">
        <v>16.5</v>
      </c>
      <c r="M12" t="s">
        <v>314</v>
      </c>
    </row>
    <row r="13" spans="1:13" x14ac:dyDescent="0.2">
      <c r="A13" s="3">
        <v>41821</v>
      </c>
      <c r="B13" t="s">
        <v>22</v>
      </c>
      <c r="C13">
        <v>27</v>
      </c>
      <c r="D13">
        <v>1</v>
      </c>
      <c r="E13" t="s">
        <v>360</v>
      </c>
      <c r="F13" t="s">
        <v>211</v>
      </c>
      <c r="G13" t="s">
        <v>316</v>
      </c>
      <c r="H13" t="s">
        <v>35</v>
      </c>
      <c r="I13">
        <v>74</v>
      </c>
      <c r="J13" t="s">
        <v>318</v>
      </c>
      <c r="L13">
        <v>7.6</v>
      </c>
      <c r="M13" t="s">
        <v>315</v>
      </c>
    </row>
    <row r="14" spans="1:13" x14ac:dyDescent="0.2">
      <c r="A14" t="s">
        <v>402</v>
      </c>
      <c r="B14" t="s">
        <v>22</v>
      </c>
      <c r="C14">
        <v>27</v>
      </c>
      <c r="D14">
        <v>3</v>
      </c>
      <c r="E14" t="s">
        <v>403</v>
      </c>
      <c r="F14" t="s">
        <v>364</v>
      </c>
      <c r="G14" t="s">
        <v>42</v>
      </c>
      <c r="H14" t="s">
        <v>28</v>
      </c>
      <c r="I14">
        <v>66</v>
      </c>
      <c r="J14" t="s">
        <v>311</v>
      </c>
      <c r="K14">
        <v>28.1</v>
      </c>
      <c r="M14" t="s">
        <v>314</v>
      </c>
    </row>
    <row r="15" spans="1:13" x14ac:dyDescent="0.2">
      <c r="A15" t="s">
        <v>402</v>
      </c>
      <c r="B15" t="s">
        <v>22</v>
      </c>
      <c r="C15">
        <v>27</v>
      </c>
      <c r="D15">
        <v>3</v>
      </c>
      <c r="E15" t="s">
        <v>403</v>
      </c>
      <c r="F15" t="s">
        <v>364</v>
      </c>
      <c r="G15" t="s">
        <v>42</v>
      </c>
      <c r="H15" t="s">
        <v>28</v>
      </c>
      <c r="I15">
        <v>67</v>
      </c>
      <c r="J15" t="s">
        <v>312</v>
      </c>
      <c r="K15">
        <v>24.4</v>
      </c>
      <c r="M15" t="s">
        <v>314</v>
      </c>
    </row>
    <row r="16" spans="1:13" x14ac:dyDescent="0.2">
      <c r="A16" t="s">
        <v>402</v>
      </c>
      <c r="B16" t="s">
        <v>22</v>
      </c>
      <c r="C16">
        <v>27</v>
      </c>
      <c r="D16">
        <v>3</v>
      </c>
      <c r="E16" t="s">
        <v>403</v>
      </c>
      <c r="F16" t="s">
        <v>364</v>
      </c>
      <c r="G16" t="s">
        <v>42</v>
      </c>
      <c r="H16" t="s">
        <v>28</v>
      </c>
      <c r="I16">
        <v>68</v>
      </c>
      <c r="J16" t="s">
        <v>313</v>
      </c>
      <c r="L16">
        <v>8.8000000000000007</v>
      </c>
      <c r="M16" t="s">
        <v>315</v>
      </c>
    </row>
    <row r="17" spans="1:13" x14ac:dyDescent="0.2">
      <c r="A17" t="s">
        <v>402</v>
      </c>
      <c r="B17" t="s">
        <v>22</v>
      </c>
      <c r="C17">
        <v>27</v>
      </c>
      <c r="D17">
        <v>3</v>
      </c>
      <c r="E17" t="s">
        <v>403</v>
      </c>
      <c r="F17" t="s">
        <v>368</v>
      </c>
      <c r="G17" t="s">
        <v>43</v>
      </c>
      <c r="H17" t="s">
        <v>35</v>
      </c>
      <c r="I17">
        <v>72</v>
      </c>
      <c r="J17" t="s">
        <v>319</v>
      </c>
      <c r="K17">
        <v>33.700000000000003</v>
      </c>
      <c r="M17" t="s">
        <v>314</v>
      </c>
    </row>
    <row r="18" spans="1:13" x14ac:dyDescent="0.2">
      <c r="A18" t="s">
        <v>402</v>
      </c>
      <c r="B18" t="s">
        <v>22</v>
      </c>
      <c r="C18">
        <v>27</v>
      </c>
      <c r="D18">
        <v>3</v>
      </c>
      <c r="E18" t="s">
        <v>403</v>
      </c>
      <c r="F18" t="s">
        <v>368</v>
      </c>
      <c r="G18" t="s">
        <v>43</v>
      </c>
      <c r="H18" t="s">
        <v>35</v>
      </c>
      <c r="I18">
        <v>73</v>
      </c>
      <c r="J18" t="s">
        <v>317</v>
      </c>
      <c r="K18">
        <v>20.100000000000001</v>
      </c>
      <c r="M18" t="s">
        <v>314</v>
      </c>
    </row>
    <row r="19" spans="1:13" x14ac:dyDescent="0.2">
      <c r="A19" t="s">
        <v>402</v>
      </c>
      <c r="B19" t="s">
        <v>22</v>
      </c>
      <c r="C19">
        <v>27</v>
      </c>
      <c r="D19">
        <v>3</v>
      </c>
      <c r="E19" t="s">
        <v>403</v>
      </c>
      <c r="F19" t="s">
        <v>368</v>
      </c>
      <c r="G19" t="s">
        <v>43</v>
      </c>
      <c r="H19" t="s">
        <v>35</v>
      </c>
      <c r="I19">
        <v>74</v>
      </c>
      <c r="J19" t="s">
        <v>318</v>
      </c>
      <c r="L19">
        <v>9</v>
      </c>
      <c r="M19" t="s">
        <v>315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N1.CE27.01</vt:lpstr>
      <vt:lpstr>N1.CE27.02</vt:lpstr>
      <vt:lpstr>N1.CE27.03</vt:lpstr>
      <vt:lpstr>N1.CE27.04</vt:lpstr>
      <vt:lpstr>N1.CE27.06</vt:lpstr>
      <vt:lpstr>N1.CE27.11</vt:lpstr>
      <vt:lpstr>N1.CE27.12</vt:lpstr>
      <vt:lpstr>N1.CE27.14</vt:lpstr>
      <vt:lpstr>Metrics</vt:lpstr>
      <vt:lpstr>CE 27. Additional Individuals</vt:lpstr>
    </vt:vector>
  </TitlesOfParts>
  <Company>McGill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Beck</dc:creator>
  <cp:lastModifiedBy>JB</cp:lastModifiedBy>
  <dcterms:created xsi:type="dcterms:W3CDTF">2014-05-25T10:09:39Z</dcterms:created>
  <dcterms:modified xsi:type="dcterms:W3CDTF">2017-09-03T20:30:14Z</dcterms:modified>
</cp:coreProperties>
</file>